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０４共有\２１．通知等\R05\【通知】非常勤職員採用申請書の修正について\"/>
    </mc:Choice>
  </mc:AlternateContent>
  <xr:revisionPtr revIDLastSave="0" documentId="13_ncr:1_{98C3AD4A-3EFD-4746-901D-006A2B4007C8}" xr6:coauthVersionLast="47" xr6:coauthVersionMax="47" xr10:uidLastSave="{00000000-0000-0000-0000-000000000000}"/>
  <bookViews>
    <workbookView xWindow="-28920" yWindow="-2850" windowWidth="29040" windowHeight="15840" tabRatio="815" xr2:uid="{325FBC48-B690-418E-8BCE-F1FDEAB916A0}"/>
  </bookViews>
  <sheets>
    <sheet name="○【記入例】" sheetId="18" r:id="rId1"/>
    <sheet name="■非常勤職員雇用申請書" sheetId="11" r:id="rId2"/>
    <sheet name="■非常勤職員雇用申請書 (期間業務用)" sheetId="23" r:id="rId3"/>
    <sheet name="各学部等事務担当者向け注意事項" sheetId="17" r:id="rId4"/>
  </sheets>
  <definedNames>
    <definedName name="_xlnm.Print_Area" localSheetId="1">■非常勤職員雇用申請書!$A$1:$BB$41</definedName>
    <definedName name="_xlnm.Print_Area" localSheetId="2">'■非常勤職員雇用申請書 (期間業務用)'!$A$1:$BB$41</definedName>
    <definedName name="_xlnm.Print_Area" localSheetId="0">○【記入例】!$A$1:$BB$41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39" i="23" l="1"/>
  <c r="BF38" i="23"/>
  <c r="BF32" i="23"/>
  <c r="BF27" i="23"/>
  <c r="BF28" i="23" s="1"/>
  <c r="BF29" i="23" s="1"/>
  <c r="W22" i="23"/>
  <c r="AY21" i="23"/>
  <c r="AK21" i="23"/>
  <c r="W21" i="23"/>
  <c r="AC20" i="23"/>
  <c r="P20" i="23"/>
  <c r="BF16" i="23"/>
  <c r="AV16" i="23"/>
  <c r="P27" i="23" l="1"/>
  <c r="BF30" i="23" s="1"/>
  <c r="AV16" i="11"/>
  <c r="BF31" i="23" l="1"/>
  <c r="W22" i="18"/>
  <c r="W22" i="11"/>
  <c r="W21" i="11" l="1"/>
  <c r="W21" i="18"/>
  <c r="BF39" i="18" l="1"/>
  <c r="BF38" i="18"/>
  <c r="P31" i="18" s="1"/>
  <c r="T31" i="18" s="1"/>
  <c r="BF32" i="18"/>
  <c r="BF27" i="18"/>
  <c r="BF28" i="18" s="1"/>
  <c r="AY21" i="18"/>
  <c r="AK21" i="18"/>
  <c r="P20" i="18"/>
  <c r="AC20" i="18" s="1"/>
  <c r="BF16" i="18"/>
  <c r="AV16" i="18" s="1"/>
  <c r="AY21" i="11"/>
  <c r="AK21" i="11"/>
  <c r="BF39" i="11"/>
  <c r="AM37" i="11"/>
  <c r="BF38" i="11"/>
  <c r="P32" i="18" l="1"/>
  <c r="P27" i="18"/>
  <c r="BF29" i="18"/>
  <c r="P34" i="18"/>
  <c r="AC20" i="11"/>
  <c r="P20" i="11"/>
  <c r="BF30" i="18" l="1"/>
  <c r="P33" i="18"/>
  <c r="T34" i="18"/>
  <c r="BF31" i="18"/>
  <c r="T32" i="18" s="1"/>
  <c r="BF32" i="11"/>
  <c r="T33" i="18" l="1"/>
  <c r="P35" i="18" s="1"/>
  <c r="P36" i="18" s="1"/>
  <c r="AM37" i="18" s="1"/>
  <c r="BF27" i="11"/>
  <c r="BF28" i="11" s="1"/>
  <c r="P27" i="11" s="1"/>
  <c r="P31" i="11"/>
  <c r="BF16" i="11"/>
  <c r="P34" i="11" l="1"/>
  <c r="P32" i="11"/>
  <c r="T32" i="11" s="1"/>
  <c r="BF29" i="11" l="1"/>
  <c r="P33" i="11"/>
  <c r="BF30" i="11" l="1"/>
  <c r="T34" i="11" s="1"/>
  <c r="BF31" i="11" l="1"/>
  <c r="T33" i="11" s="1"/>
  <c r="T31" i="11" l="1"/>
  <c r="P35" i="11" s="1"/>
  <c r="P36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　聖子</author>
  </authors>
  <commentList>
    <comment ref="AV16" authorId="0" shapeId="0" xr:uid="{14BCA255-44AE-45F1-B532-259CAB3045F0}">
      <text>
        <r>
          <rPr>
            <b/>
            <sz val="9"/>
            <color indexed="81"/>
            <rFont val="BIZ UDゴシック"/>
            <family val="3"/>
            <charset val="128"/>
          </rPr>
          <t>年齢は予算確保の都合上1年早く進行</t>
        </r>
      </text>
    </comment>
    <comment ref="P21" authorId="0" shapeId="0" xr:uid="{DCA5E4C2-C33B-4735-A644-CF046C3C2274}">
      <text>
        <r>
          <rPr>
            <b/>
            <sz val="9"/>
            <color indexed="81"/>
            <rFont val="MS P ゴシック"/>
            <family val="3"/>
            <charset val="128"/>
          </rPr>
          <t>更新予定
プルダウンから選択</t>
        </r>
      </text>
    </comment>
    <comment ref="AL21" authorId="0" shapeId="0" xr:uid="{A211977A-ABED-4073-8AA0-7D0BE94AC9E0}">
      <text>
        <r>
          <rPr>
            <b/>
            <sz val="10"/>
            <color indexed="81"/>
            <rFont val="BIZ UDゴシック"/>
            <family val="3"/>
            <charset val="128"/>
          </rPr>
          <t>こちらの記載が労度条件通知書の
「最長雇用年限」となります。</t>
        </r>
        <r>
          <rPr>
            <b/>
            <sz val="9"/>
            <color indexed="81"/>
            <rFont val="BIZ UDゴシック"/>
            <family val="3"/>
            <charset val="128"/>
          </rPr>
          <t xml:space="preserve">
</t>
        </r>
        <r>
          <rPr>
            <sz val="10"/>
            <color indexed="81"/>
            <rFont val="BIZ UDゴシック"/>
            <family val="3"/>
            <charset val="128"/>
          </rPr>
          <t>＊非常勤職員の任期は通算５年まで（予算の契約期間　
　が５年到達前の場合はその期日まで）です。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BIZ UDゴシック"/>
            <family val="3"/>
            <charset val="128"/>
          </rPr>
          <t>＊５年を超えて雇用が継続している場合は
　原則記載不要です。
（予算等の期限までの雇用について労働者本人　　
　が同意している場合は期限を記載してください。）</t>
        </r>
      </text>
    </comment>
    <comment ref="W23" authorId="0" shapeId="0" xr:uid="{143D9115-B480-45E2-967C-EFBAD2F820A6}">
      <text>
        <r>
          <rPr>
            <b/>
            <sz val="11"/>
            <color indexed="81"/>
            <rFont val="BIZ UDゴシック"/>
            <family val="3"/>
            <charset val="128"/>
          </rPr>
          <t>更新予定〇の場合は必ず予算について記入</t>
        </r>
        <r>
          <rPr>
            <b/>
            <sz val="9"/>
            <color indexed="81"/>
            <rFont val="BIZ UDゴシック"/>
            <family val="3"/>
            <charset val="128"/>
          </rPr>
          <t xml:space="preserve">
（例）
　　・■■研究科の寄附金にて雇用（R〇.〇.〇～R〇.〇.〇）
　　・▲▲研究室の△△研究費にて雇用（R〇.〇.〇～R〇.〇.〇）
</t>
        </r>
        <r>
          <rPr>
            <b/>
            <sz val="10"/>
            <color indexed="81"/>
            <rFont val="BIZ UDゴシック"/>
            <family val="3"/>
            <charset val="128"/>
          </rPr>
          <t>　※更新予定✕の場合は記入不要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　聖子</author>
  </authors>
  <commentList>
    <comment ref="AV16" authorId="0" shapeId="0" xr:uid="{025EA57A-C694-400C-A602-F41E048B687E}">
      <text>
        <r>
          <rPr>
            <b/>
            <sz val="9"/>
            <color indexed="81"/>
            <rFont val="BIZ UDゴシック"/>
            <family val="3"/>
            <charset val="128"/>
          </rPr>
          <t>年齢は予算確保の都合上1年早く進行</t>
        </r>
      </text>
    </comment>
    <comment ref="P21" authorId="0" shapeId="0" xr:uid="{20966E92-DEE1-454A-BA5D-7DD678863BDD}">
      <text>
        <r>
          <rPr>
            <b/>
            <sz val="9"/>
            <color indexed="81"/>
            <rFont val="MS P ゴシック"/>
            <family val="3"/>
            <charset val="128"/>
          </rPr>
          <t>更新予定
プルダウンから選択</t>
        </r>
      </text>
    </comment>
    <comment ref="AL21" authorId="0" shapeId="0" xr:uid="{85983B4B-BA7D-4907-8406-F68D3A1EA471}">
      <text>
        <r>
          <rPr>
            <b/>
            <sz val="10"/>
            <color indexed="81"/>
            <rFont val="BIZ UDゴシック"/>
            <family val="3"/>
            <charset val="128"/>
          </rPr>
          <t>こちらの記載が労度条件通知書の
「最長雇用年限」となります。</t>
        </r>
        <r>
          <rPr>
            <b/>
            <sz val="9"/>
            <color indexed="81"/>
            <rFont val="BIZ UDゴシック"/>
            <family val="3"/>
            <charset val="128"/>
          </rPr>
          <t xml:space="preserve">
</t>
        </r>
        <r>
          <rPr>
            <sz val="9"/>
            <color indexed="81"/>
            <rFont val="BIZ UDゴシック"/>
            <family val="3"/>
            <charset val="128"/>
          </rPr>
          <t>＊非常勤職員の任期は通算５年まで（予算の契約期間　
　が５年到達前の場合はその期日まで）です。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BIZ UDゴシック"/>
            <family val="3"/>
            <charset val="128"/>
          </rPr>
          <t>＊５年を超えて雇用が継続している場合は
　原則記載不要です。
（予算等の期限までの雇用について労働者本人　　
　が納得し、同意している場合は期限を記載
　してください。）</t>
        </r>
      </text>
    </comment>
    <comment ref="W23" authorId="0" shapeId="0" xr:uid="{BBC2B05D-90ED-4C51-A397-94B3E2AD717B}">
      <text>
        <r>
          <rPr>
            <b/>
            <sz val="11"/>
            <color indexed="81"/>
            <rFont val="BIZ UDゴシック"/>
            <family val="3"/>
            <charset val="128"/>
          </rPr>
          <t>更新予定〇の場合は必ず予算について記入</t>
        </r>
        <r>
          <rPr>
            <b/>
            <sz val="9"/>
            <color indexed="81"/>
            <rFont val="BIZ UDゴシック"/>
            <family val="3"/>
            <charset val="128"/>
          </rPr>
          <t xml:space="preserve">
　</t>
        </r>
        <r>
          <rPr>
            <sz val="9"/>
            <color indexed="81"/>
            <rFont val="BIZ UDゴシック"/>
            <family val="3"/>
            <charset val="128"/>
          </rPr>
          <t>（例）
　　・■■研究科の寄附金にて雇用（R〇.〇.〇～R〇.〇.〇）
　　・▲▲研究室の△△研究費にて雇用（R〇.〇.〇～R〇.〇.〇）
　※更新予定✕の場合は記入不要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　聖子</author>
  </authors>
  <commentList>
    <comment ref="AV16" authorId="0" shapeId="0" xr:uid="{7D42BF19-2162-444C-9CE9-EC330676AA3D}">
      <text>
        <r>
          <rPr>
            <b/>
            <sz val="9"/>
            <color indexed="81"/>
            <rFont val="BIZ UDゴシック"/>
            <family val="3"/>
            <charset val="128"/>
          </rPr>
          <t>年齢は予算確保の都合上1年早く進行</t>
        </r>
      </text>
    </comment>
    <comment ref="P21" authorId="0" shapeId="0" xr:uid="{E0DF6BBB-9A95-449C-A3E7-D03B80A523B7}">
      <text>
        <r>
          <rPr>
            <b/>
            <sz val="9"/>
            <color indexed="81"/>
            <rFont val="MS P ゴシック"/>
            <family val="3"/>
            <charset val="128"/>
          </rPr>
          <t>更新予定
プルダウンから選択</t>
        </r>
      </text>
    </comment>
    <comment ref="AL21" authorId="0" shapeId="0" xr:uid="{1D64FDD7-2F5E-4884-8F39-079BEBAF20A0}">
      <text>
        <r>
          <rPr>
            <b/>
            <sz val="10"/>
            <color indexed="81"/>
            <rFont val="BIZ UDゴシック"/>
            <family val="3"/>
            <charset val="128"/>
          </rPr>
          <t>こちらの記載が労度条件通知書の
「最長雇用年限」となります。</t>
        </r>
        <r>
          <rPr>
            <b/>
            <sz val="9"/>
            <color indexed="81"/>
            <rFont val="BIZ UDゴシック"/>
            <family val="3"/>
            <charset val="128"/>
          </rPr>
          <t xml:space="preserve">
</t>
        </r>
        <r>
          <rPr>
            <sz val="9"/>
            <color indexed="81"/>
            <rFont val="BIZ UDゴシック"/>
            <family val="3"/>
            <charset val="128"/>
          </rPr>
          <t>＊非常勤職員の任期は通算５年まで（予算の契約期間　
　が５年到達前の場合はその期日まで）です。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BIZ UDゴシック"/>
            <family val="3"/>
            <charset val="128"/>
          </rPr>
          <t>＊５年を超えて雇用が継続している場合は
　原則記載不要です。
（予算等の期限までの雇用について労働者本人　　
　が納得し、同意している場合は期限を記載
　してください。）</t>
        </r>
      </text>
    </comment>
    <comment ref="W23" authorId="0" shapeId="0" xr:uid="{C4CB1CC8-DA24-4808-91AC-FD2B9D386CEB}">
      <text>
        <r>
          <rPr>
            <b/>
            <sz val="11"/>
            <color indexed="81"/>
            <rFont val="BIZ UDゴシック"/>
            <family val="3"/>
            <charset val="128"/>
          </rPr>
          <t>更新予定〇の場合は必ず予算について記入</t>
        </r>
        <r>
          <rPr>
            <b/>
            <sz val="9"/>
            <color indexed="81"/>
            <rFont val="BIZ UDゴシック"/>
            <family val="3"/>
            <charset val="128"/>
          </rPr>
          <t xml:space="preserve">
　</t>
        </r>
        <r>
          <rPr>
            <sz val="9"/>
            <color indexed="81"/>
            <rFont val="BIZ UDゴシック"/>
            <family val="3"/>
            <charset val="128"/>
          </rPr>
          <t>（例）
　　・■■研究科の寄附金にて雇用（R〇.〇.〇～R〇.〇.〇）
　　・▲▲研究室の△△研究費にて雇用（R〇.〇.〇～R〇.〇.〇）
　※更新予定✕の場合は記入不要</t>
        </r>
      </text>
    </comment>
  </commentList>
</comments>
</file>

<file path=xl/sharedStrings.xml><?xml version="1.0" encoding="utf-8"?>
<sst xmlns="http://schemas.openxmlformats.org/spreadsheetml/2006/main" count="268" uniqueCount="96">
  <si>
    <t>所属</t>
    <rPh sb="0" eb="2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</si>
  <si>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</si>
  <si>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</si>
  <si>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</si>
  <si>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群　　馬　　大　　学　　長　　　　殿</t>
    <phoneticPr fontId="1"/>
  </si>
  <si>
    <t>～</t>
    <phoneticPr fontId="1"/>
  </si>
  <si>
    <t>円</t>
    <rPh sb="0" eb="1">
      <t>エン</t>
    </rPh>
    <phoneticPr fontId="1"/>
  </si>
  <si>
    <t>時給</t>
    <rPh sb="0" eb="2">
      <t>ジキュウ</t>
    </rPh>
    <phoneticPr fontId="1"/>
  </si>
  <si>
    <t>時間</t>
    <rPh sb="0" eb="2">
      <t>ジカン</t>
    </rPh>
    <phoneticPr fontId="1"/>
  </si>
  <si>
    <t>才）</t>
    <rPh sb="0" eb="1">
      <t>サイ</t>
    </rPh>
    <phoneticPr fontId="1"/>
  </si>
  <si>
    <t>（</t>
    <phoneticPr fontId="1"/>
  </si>
  <si>
    <t>週合計</t>
    <rPh sb="0" eb="1">
      <t>シュウ</t>
    </rPh>
    <rPh sb="1" eb="3">
      <t>ゴウケイ</t>
    </rPh>
    <phoneticPr fontId="1"/>
  </si>
  <si>
    <t>1ヶ月時間換算</t>
    <rPh sb="2" eb="3">
      <t>ゲツ</t>
    </rPh>
    <rPh sb="3" eb="5">
      <t>ジカン</t>
    </rPh>
    <rPh sb="5" eb="7">
      <t>カンサン</t>
    </rPh>
    <phoneticPr fontId="1"/>
  </si>
  <si>
    <t>1ヶ月時間換算（超勤見込みこ</t>
    <rPh sb="8" eb="10">
      <t>チョウキン</t>
    </rPh>
    <rPh sb="10" eb="12">
      <t>ミコ</t>
    </rPh>
    <phoneticPr fontId="1"/>
  </si>
  <si>
    <t>通勤手当を含む１ヶ月の概算額</t>
    <rPh sb="0" eb="2">
      <t>ツウキン</t>
    </rPh>
    <rPh sb="2" eb="4">
      <t>テアテ</t>
    </rPh>
    <rPh sb="5" eb="6">
      <t>フク</t>
    </rPh>
    <rPh sb="9" eb="10">
      <t>ゲツ</t>
    </rPh>
    <rPh sb="11" eb="13">
      <t>ガイサン</t>
    </rPh>
    <rPh sb="13" eb="14">
      <t>ガク</t>
    </rPh>
    <phoneticPr fontId="1"/>
  </si>
  <si>
    <t>標準報酬概算（上記金額　千円単位を切り上げ）</t>
    <rPh sb="0" eb="2">
      <t>ヒョウジュン</t>
    </rPh>
    <rPh sb="2" eb="4">
      <t>ホウシュウ</t>
    </rPh>
    <rPh sb="4" eb="6">
      <t>ガイサン</t>
    </rPh>
    <rPh sb="7" eb="9">
      <t>ジョウキ</t>
    </rPh>
    <rPh sb="9" eb="11">
      <t>キンガク</t>
    </rPh>
    <rPh sb="12" eb="14">
      <t>センエン</t>
    </rPh>
    <rPh sb="14" eb="16">
      <t>タンイ</t>
    </rPh>
    <rPh sb="17" eb="18">
      <t>キ</t>
    </rPh>
    <rPh sb="19" eb="20">
      <t>ア</t>
    </rPh>
    <phoneticPr fontId="1"/>
  </si>
  <si>
    <t>厚生　率</t>
    <rPh sb="0" eb="2">
      <t>コウセイ</t>
    </rPh>
    <rPh sb="3" eb="4">
      <t>リツ</t>
    </rPh>
    <phoneticPr fontId="1"/>
  </si>
  <si>
    <t>健康　率</t>
    <rPh sb="0" eb="2">
      <t>ケンコウ</t>
    </rPh>
    <rPh sb="3" eb="4">
      <t>リツ</t>
    </rPh>
    <phoneticPr fontId="1"/>
  </si>
  <si>
    <t>雇用　加入あり</t>
    <rPh sb="0" eb="2">
      <t>コヨウ</t>
    </rPh>
    <rPh sb="3" eb="5">
      <t>カニュウ</t>
    </rPh>
    <phoneticPr fontId="1"/>
  </si>
  <si>
    <t>雇用　加入なし</t>
    <rPh sb="0" eb="2">
      <t>コヨウ</t>
    </rPh>
    <rPh sb="3" eb="5">
      <t>カニュウ</t>
    </rPh>
    <phoneticPr fontId="1"/>
  </si>
  <si>
    <t>介護　率</t>
    <rPh sb="0" eb="2">
      <t>カイゴ</t>
    </rPh>
    <rPh sb="3" eb="4">
      <t>リツ</t>
    </rPh>
    <phoneticPr fontId="1"/>
  </si>
  <si>
    <t>児童　率</t>
    <rPh sb="0" eb="2">
      <t>ジドウ</t>
    </rPh>
    <rPh sb="3" eb="4">
      <t>リツ</t>
    </rPh>
    <phoneticPr fontId="1"/>
  </si>
  <si>
    <t>標準報酬にかける</t>
    <rPh sb="0" eb="2">
      <t>ヒョウジュン</t>
    </rPh>
    <rPh sb="2" eb="4">
      <t>ホウシュウ</t>
    </rPh>
    <phoneticPr fontId="1"/>
  </si>
  <si>
    <t>支給総額にかける</t>
    <rPh sb="0" eb="2">
      <t>シキュウ</t>
    </rPh>
    <rPh sb="2" eb="4">
      <t>ソウガク</t>
    </rPh>
    <phoneticPr fontId="1"/>
  </si>
  <si>
    <t>生</t>
    <rPh sb="0" eb="1">
      <t>ウ</t>
    </rPh>
    <phoneticPr fontId="1"/>
  </si>
  <si>
    <t>（参考）研究費全体に対する割合</t>
    <phoneticPr fontId="1"/>
  </si>
  <si>
    <t>年齢は予算確保の</t>
    <rPh sb="0" eb="2">
      <t>ネンレイ</t>
    </rPh>
    <rPh sb="3" eb="5">
      <t>ヨサン</t>
    </rPh>
    <rPh sb="5" eb="7">
      <t>カクホ</t>
    </rPh>
    <phoneticPr fontId="1"/>
  </si>
  <si>
    <t>都合上１年早く進行</t>
    <rPh sb="0" eb="3">
      <t>ツゴウジョウ</t>
    </rPh>
    <rPh sb="4" eb="5">
      <t>ネン</t>
    </rPh>
    <rPh sb="5" eb="6">
      <t>ハヤ</t>
    </rPh>
    <rPh sb="7" eb="9">
      <t>シンコウ</t>
    </rPh>
    <phoneticPr fontId="1"/>
  </si>
  <si>
    <t>事業主負担</t>
    <rPh sb="0" eb="3">
      <t>ジギョウヌシ</t>
    </rPh>
    <rPh sb="3" eb="5">
      <t>フタン</t>
    </rPh>
    <phoneticPr fontId="1"/>
  </si>
  <si>
    <t>通勤手当／月</t>
    <rPh sb="0" eb="2">
      <t>ツウキン</t>
    </rPh>
    <rPh sb="2" eb="4">
      <t>テアテ</t>
    </rPh>
    <rPh sb="5" eb="6">
      <t>ツキ</t>
    </rPh>
    <phoneticPr fontId="1"/>
  </si>
  <si>
    <t>概算時間数／月</t>
    <rPh sb="6" eb="7">
      <t>ツキ</t>
    </rPh>
    <phoneticPr fontId="1"/>
  </si>
  <si>
    <t>概算超勤時間／月</t>
    <rPh sb="0" eb="2">
      <t>ガイサン</t>
    </rPh>
    <rPh sb="2" eb="4">
      <t>チョウキン</t>
    </rPh>
    <rPh sb="4" eb="6">
      <t>ジカン</t>
    </rPh>
    <rPh sb="7" eb="8">
      <t>ツキ</t>
    </rPh>
    <phoneticPr fontId="1"/>
  </si>
  <si>
    <t>社会保険／月</t>
    <phoneticPr fontId="1"/>
  </si>
  <si>
    <t>介護保険／月</t>
    <phoneticPr fontId="1"/>
  </si>
  <si>
    <t>月額概算計</t>
  </si>
  <si>
    <t>概算必要経費</t>
  </si>
  <si>
    <t>申請者（研究者）</t>
    <rPh sb="0" eb="3">
      <t>シンセイシャ</t>
    </rPh>
    <rPh sb="4" eb="6">
      <t>ケンキュウ</t>
    </rPh>
    <phoneticPr fontId="1"/>
  </si>
  <si>
    <t>雇用の必要性</t>
    <rPh sb="0" eb="2">
      <t>コヨウ</t>
    </rPh>
    <rPh sb="3" eb="6">
      <t>ヒツヨウセイ</t>
    </rPh>
    <phoneticPr fontId="1"/>
  </si>
  <si>
    <t>職務内容</t>
    <rPh sb="0" eb="2">
      <t>ショクム</t>
    </rPh>
    <rPh sb="2" eb="4">
      <t>ナイヨウ</t>
    </rPh>
    <phoneticPr fontId="1"/>
  </si>
  <si>
    <t>勤務体系</t>
    <rPh sb="0" eb="2">
      <t>キンム</t>
    </rPh>
    <rPh sb="2" eb="4">
      <t>タイケイ</t>
    </rPh>
    <phoneticPr fontId="1"/>
  </si>
  <si>
    <t>給与体系</t>
    <rPh sb="0" eb="2">
      <t>キュウヨ</t>
    </rPh>
    <rPh sb="2" eb="4">
      <t>タイケイ</t>
    </rPh>
    <phoneticPr fontId="1"/>
  </si>
  <si>
    <t>研究遂行のため</t>
    <rPh sb="0" eb="2">
      <t>ケンキュウ</t>
    </rPh>
    <rPh sb="2" eb="4">
      <t>スイコウ</t>
    </rPh>
    <phoneticPr fontId="1"/>
  </si>
  <si>
    <t>週</t>
    <rPh sb="0" eb="1">
      <t>シュウ</t>
    </rPh>
    <phoneticPr fontId="1"/>
  </si>
  <si>
    <t>勤務日数・時間数／週</t>
    <rPh sb="0" eb="2">
      <t>キンム</t>
    </rPh>
    <rPh sb="2" eb="4">
      <t>ニッスウ</t>
    </rPh>
    <rPh sb="5" eb="8">
      <t>ジカンスウ</t>
    </rPh>
    <rPh sb="9" eb="10">
      <t>シュウ</t>
    </rPh>
    <phoneticPr fontId="1"/>
  </si>
  <si>
    <t>教授</t>
    <rPh sb="0" eb="2">
      <t>キョウジュ</t>
    </rPh>
    <phoneticPr fontId="1"/>
  </si>
  <si>
    <t>改訂されたら変更する</t>
    <rPh sb="0" eb="2">
      <t>カイテイ</t>
    </rPh>
    <rPh sb="6" eb="8">
      <t>ヘンコウ</t>
    </rPh>
    <phoneticPr fontId="1"/>
  </si>
  <si>
    <t>契約期間</t>
    <rPh sb="0" eb="2">
      <t>ケイヤク</t>
    </rPh>
    <rPh sb="2" eb="4">
      <t>キカン</t>
    </rPh>
    <phoneticPr fontId="1"/>
  </si>
  <si>
    <t>（社会保険加入かつ40歳以上で加入）</t>
    <rPh sb="1" eb="3">
      <t>シャカイ</t>
    </rPh>
    <rPh sb="3" eb="5">
      <t>ホケン</t>
    </rPh>
    <rPh sb="5" eb="7">
      <t>カニュウ</t>
    </rPh>
    <phoneticPr fontId="1"/>
  </si>
  <si>
    <t>月当たりの勤務日数</t>
  </si>
  <si>
    <t>月額給与換算</t>
  </si>
  <si>
    <t>ヶ月間</t>
    <rPh sb="1" eb="2">
      <t>ゲツ</t>
    </rPh>
    <rPh sb="2" eb="3">
      <t>カン</t>
    </rPh>
    <phoneticPr fontId="1"/>
  </si>
  <si>
    <t>B30705</t>
    <phoneticPr fontId="1"/>
  </si>
  <si>
    <t>AB30210001</t>
    <phoneticPr fontId="1"/>
  </si>
  <si>
    <t>）</t>
    <phoneticPr fontId="1"/>
  </si>
  <si>
    <t>○</t>
  </si>
  <si>
    <t>（①週あたりの労働時間20時間以上 
 ②月額賃金8.8万円以上　③雇用見込み２カ月以上
 ④学生以外     全てを満たす場合加入）</t>
    <rPh sb="7" eb="9">
      <t>ロウドウ</t>
    </rPh>
    <rPh sb="41" eb="42">
      <t>ゲツ</t>
    </rPh>
    <rPh sb="49" eb="51">
      <t>イガイ</t>
    </rPh>
    <phoneticPr fontId="1"/>
  </si>
  <si>
    <t>労働保険　
　（雇用・労災）／月</t>
    <rPh sb="0" eb="2">
      <t>ロウドウ</t>
    </rPh>
    <rPh sb="8" eb="10">
      <t>コヨウ</t>
    </rPh>
    <rPh sb="11" eb="13">
      <t>ロウサイ</t>
    </rPh>
    <phoneticPr fontId="1"/>
  </si>
  <si>
    <t>　※事務担当係記入欄</t>
    <rPh sb="2" eb="4">
      <t>ジム</t>
    </rPh>
    <rPh sb="4" eb="6">
      <t>タントウ</t>
    </rPh>
    <rPh sb="6" eb="7">
      <t>カカリ</t>
    </rPh>
    <rPh sb="7" eb="9">
      <t>キニュウ</t>
    </rPh>
    <rPh sb="9" eb="10">
      <t>ラン</t>
    </rPh>
    <phoneticPr fontId="1"/>
  </si>
  <si>
    <t>　【予算に関する特記事項】</t>
    <rPh sb="2" eb="4">
      <t>ヨサン</t>
    </rPh>
    <rPh sb="5" eb="6">
      <t>カン</t>
    </rPh>
    <rPh sb="8" eb="10">
      <t>トッキ</t>
    </rPh>
    <rPh sb="10" eb="12">
      <t>ジコウ</t>
    </rPh>
    <phoneticPr fontId="1"/>
  </si>
  <si>
    <t xml:space="preserve"> 会計担当
   確認者</t>
    <rPh sb="1" eb="3">
      <t>カイケイ</t>
    </rPh>
    <rPh sb="3" eb="5">
      <t>タントウ</t>
    </rPh>
    <rPh sb="9" eb="11">
      <t>カクニン</t>
    </rPh>
    <rPh sb="11" eb="12">
      <t>シャ</t>
    </rPh>
    <phoneticPr fontId="1"/>
  </si>
  <si>
    <t>（週あたりの労働時間が20時間以上で雇用保険加入
　ただし，労災保険は全員加入）</t>
    <rPh sb="18" eb="20">
      <t>コヨウ</t>
    </rPh>
    <rPh sb="20" eb="22">
      <t>ホケン</t>
    </rPh>
    <rPh sb="30" eb="32">
      <t>ロウサイ</t>
    </rPh>
    <rPh sb="32" eb="34">
      <t>ホケン</t>
    </rPh>
    <rPh sb="35" eb="37">
      <t>ゼンイン</t>
    </rPh>
    <rPh sb="37" eb="39">
      <t>カニュウ</t>
    </rPh>
    <phoneticPr fontId="1"/>
  </si>
  <si>
    <t>勤務曜日，勤務開始・修了時間（休憩時間）</t>
    <rPh sb="0" eb="2">
      <t>キンム</t>
    </rPh>
    <rPh sb="2" eb="4">
      <t>ヨウビ</t>
    </rPh>
    <rPh sb="5" eb="7">
      <t>キンム</t>
    </rPh>
    <rPh sb="7" eb="9">
      <t>カイシ</t>
    </rPh>
    <rPh sb="10" eb="12">
      <t>シュウリョウ</t>
    </rPh>
    <rPh sb="12" eb="14">
      <t>ジカン</t>
    </rPh>
    <rPh sb="15" eb="17">
      <t>キュウケイ</t>
    </rPh>
    <rPh sb="17" eb="19">
      <t>ジカン</t>
    </rPh>
    <phoneticPr fontId="1"/>
  </si>
  <si>
    <r>
      <rPr>
        <sz val="12"/>
        <rFont val="ＭＳ Ｐゴシック"/>
        <family val="3"/>
        <charset val="128"/>
      </rPr>
      <t>職　　名</t>
    </r>
    <r>
      <rPr>
        <sz val="9"/>
        <rFont val="ＭＳ Ｐゴシック"/>
        <family val="3"/>
        <charset val="128"/>
      </rPr>
      <t>　　　　　</t>
    </r>
    <rPh sb="0" eb="1">
      <t>ショク</t>
    </rPh>
    <rPh sb="3" eb="4">
      <t>メイ</t>
    </rPh>
    <phoneticPr fontId="1"/>
  </si>
  <si>
    <r>
      <rPr>
        <sz val="12"/>
        <rFont val="ＭＳ Ｐゴシック"/>
        <family val="3"/>
        <charset val="128"/>
      </rPr>
      <t>経　　費</t>
    </r>
    <r>
      <rPr>
        <sz val="9"/>
        <rFont val="ＭＳ Ｐゴシック"/>
        <family val="3"/>
        <charset val="128"/>
      </rPr>
      <t>　　　　　</t>
    </r>
    <rPh sb="0" eb="1">
      <t>ヘ</t>
    </rPh>
    <phoneticPr fontId="1"/>
  </si>
  <si>
    <t>　  　会計担当への確認依頼</t>
    <rPh sb="4" eb="6">
      <t>カイケイ</t>
    </rPh>
    <rPh sb="6" eb="8">
      <t>タントウ</t>
    </rPh>
    <rPh sb="10" eb="12">
      <t>カクニン</t>
    </rPh>
    <rPh sb="12" eb="14">
      <t>イライ</t>
    </rPh>
    <phoneticPr fontId="1"/>
  </si>
  <si>
    <r>
      <rPr>
        <b/>
        <sz val="9"/>
        <rFont val="ＭＳ Ｐゴシック"/>
        <family val="3"/>
        <charset val="128"/>
      </rPr>
      <t>←</t>
    </r>
    <r>
      <rPr>
        <sz val="9"/>
        <rFont val="ＭＳ Ｐゴシック"/>
        <family val="3"/>
        <charset val="128"/>
      </rPr>
      <t>寄附金（助成金除く）は記入不要</t>
    </r>
    <rPh sb="8" eb="9">
      <t>ノゾ</t>
    </rPh>
    <phoneticPr fontId="1"/>
  </si>
  <si>
    <r>
      <rPr>
        <b/>
        <sz val="9"/>
        <rFont val="ＭＳ Ｐゴシック"/>
        <family val="3"/>
        <charset val="128"/>
      </rPr>
      <t>←</t>
    </r>
    <r>
      <rPr>
        <sz val="9"/>
        <rFont val="ＭＳ Ｐゴシック"/>
        <family val="3"/>
        <charset val="128"/>
      </rPr>
      <t>寄附金（助成金除く）
　は記入不要</t>
    </r>
    <rPh sb="8" eb="9">
      <t>ノゾ</t>
    </rPh>
    <phoneticPr fontId="1"/>
  </si>
  <si>
    <t>雇用期間</t>
    <rPh sb="0" eb="2">
      <t>コヨウ</t>
    </rPh>
    <rPh sb="2" eb="4">
      <t>キカン</t>
    </rPh>
    <rPh sb="3" eb="4">
      <t>ニンキ</t>
    </rPh>
    <phoneticPr fontId="1"/>
  </si>
  <si>
    <t>社会保険／月  
  （短時間労働者）</t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</si>
  <si>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</si>
  <si>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〇〇　〇〇</t>
    <phoneticPr fontId="1"/>
  </si>
  <si>
    <t>〇〇学</t>
    <rPh sb="2" eb="3">
      <t>ガク</t>
    </rPh>
    <phoneticPr fontId="1"/>
  </si>
  <si>
    <t>　　　△△研究科_受託研究_株式会社□□□　　　　　　　　　　　　　　　　　　</t>
    <rPh sb="5" eb="8">
      <t>ケンキュウカ</t>
    </rPh>
    <phoneticPr fontId="1"/>
  </si>
  <si>
    <t>　群馬　花子</t>
    <rPh sb="1" eb="3">
      <t>グンマ</t>
    </rPh>
    <rPh sb="4" eb="6">
      <t>ハナコ</t>
    </rPh>
    <phoneticPr fontId="1"/>
  </si>
  <si>
    <t>〇〇研究に関する事務</t>
    <rPh sb="2" eb="4">
      <t>ケンキュウ</t>
    </rPh>
    <rPh sb="5" eb="6">
      <t>カン</t>
    </rPh>
    <rPh sb="8" eb="10">
      <t>ジム</t>
    </rPh>
    <phoneticPr fontId="1"/>
  </si>
  <si>
    <t>R4.10現在</t>
    <rPh sb="5" eb="7">
      <t>ゲンザイ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</si>
  <si>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</si>
  <si>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 xml:space="preserve">○：有り
×：無し
</t>
    <phoneticPr fontId="1"/>
  </si>
  <si>
    <t>非 常 勤 職 員 雇 用 申 請 書</t>
    <rPh sb="0" eb="1">
      <t>ヒ</t>
    </rPh>
    <rPh sb="2" eb="3">
      <t>ツネ</t>
    </rPh>
    <rPh sb="4" eb="5">
      <t>ツトム</t>
    </rPh>
    <rPh sb="6" eb="7">
      <t>ショク</t>
    </rPh>
    <rPh sb="8" eb="9">
      <t>イン</t>
    </rPh>
    <rPh sb="10" eb="11">
      <t>ヤトイ</t>
    </rPh>
    <rPh sb="12" eb="13">
      <t>ヨウ</t>
    </rPh>
    <rPh sb="14" eb="15">
      <t>サル</t>
    </rPh>
    <rPh sb="16" eb="17">
      <t>ショウ</t>
    </rPh>
    <rPh sb="18" eb="19">
      <t>ショ</t>
    </rPh>
    <phoneticPr fontId="1"/>
  </si>
  <si>
    <t xml:space="preserve"> 下記のとおり　非常勤職員　を雇用したいので承認願います。</t>
    <rPh sb="8" eb="11">
      <t>ヒジョウキン</t>
    </rPh>
    <rPh sb="11" eb="13">
      <t>ショクイン</t>
    </rPh>
    <rPh sb="15" eb="17">
      <t>コヨウ</t>
    </rPh>
    <phoneticPr fontId="1"/>
  </si>
  <si>
    <t>雇用期間終了後の
更新予定</t>
    <rPh sb="0" eb="2">
      <t>コヨウ</t>
    </rPh>
    <rPh sb="2" eb="4">
      <t>キカン</t>
    </rPh>
    <rPh sb="4" eb="6">
      <t>シュウリョウ</t>
    </rPh>
    <rPh sb="6" eb="7">
      <t>ゴ</t>
    </rPh>
    <rPh sb="9" eb="10">
      <t>コウ</t>
    </rPh>
    <rPh sb="10" eb="11">
      <t>シン</t>
    </rPh>
    <rPh sb="11" eb="13">
      <t>ヨテイ</t>
    </rPh>
    <phoneticPr fontId="1"/>
  </si>
  <si>
    <r>
      <t>プロジェクト</t>
    </r>
    <r>
      <rPr>
        <sz val="9"/>
        <rFont val="ＭＳ 明朝"/>
        <family val="1"/>
        <charset val="128"/>
      </rPr>
      <t>または</t>
    </r>
    <r>
      <rPr>
        <sz val="11"/>
        <rFont val="ＭＳ 明朝"/>
        <family val="1"/>
        <charset val="128"/>
      </rPr>
      <t>目的
名称 （コード）</t>
    </r>
    <rPh sb="9" eb="11">
      <t>モクテキ</t>
    </rPh>
    <rPh sb="12" eb="14">
      <t>メイショウ</t>
    </rPh>
    <phoneticPr fontId="1"/>
  </si>
  <si>
    <t>所管 
名称 （コード）</t>
    <rPh sb="0" eb="2">
      <t>ショカン</t>
    </rPh>
    <rPh sb="4" eb="6">
      <t>メイショウ</t>
    </rPh>
    <phoneticPr fontId="1"/>
  </si>
  <si>
    <t>　月～金曜日　　9：00-15：00　（12：00-13：00）</t>
    <phoneticPr fontId="1"/>
  </si>
  <si>
    <t>○○</t>
    <phoneticPr fontId="1"/>
  </si>
  <si>
    <r>
      <rPr>
        <b/>
        <sz val="9"/>
        <rFont val="ＭＳ Ｐ明朝"/>
        <family val="1"/>
        <charset val="128"/>
      </rPr>
      <t>←</t>
    </r>
    <r>
      <rPr>
        <sz val="9"/>
        <rFont val="ＭＳ Ｐ明朝"/>
        <family val="1"/>
        <charset val="128"/>
      </rPr>
      <t>寄附金（助成金除く）は記入不要</t>
    </r>
    <rPh sb="8" eb="9">
      <t>ノゾ</t>
    </rPh>
    <phoneticPr fontId="1"/>
  </si>
  <si>
    <r>
      <rPr>
        <b/>
        <sz val="9"/>
        <rFont val="ＭＳ Ｐ明朝"/>
        <family val="1"/>
        <charset val="128"/>
      </rPr>
      <t>←</t>
    </r>
    <r>
      <rPr>
        <sz val="9"/>
        <rFont val="ＭＳ Ｐ明朝"/>
        <family val="1"/>
        <charset val="128"/>
      </rPr>
      <t>寄附金（助成金除く）
　は記入不要</t>
    </r>
    <rPh sb="8" eb="9">
      <t>ノゾ</t>
    </rPh>
    <phoneticPr fontId="1"/>
  </si>
  <si>
    <t xml:space="preserve">（週あたりの労働時間が29時間以上かつ月あたりの勤務日数が
 16日以上で加入。　 ただし，H28.10.1以前より加入している者
　については，週あたりの労働　時間が25時間以上
（週４日勤務の場合は24時間以上）で継続加入）                </t>
    <rPh sb="6" eb="8">
      <t>ロウドウ</t>
    </rPh>
    <rPh sb="8" eb="10">
      <t>ジカン</t>
    </rPh>
    <rPh sb="24" eb="26">
      <t>キンム</t>
    </rPh>
    <rPh sb="26" eb="28">
      <t>ニッスウ</t>
    </rPh>
    <phoneticPr fontId="1"/>
  </si>
  <si>
    <r>
      <t>　受託研究費 ・共同研究費 ・ 受託事業費 ・ 寄附金 ・ 科学研究費 ・
　その他（　　　　　　　　　　）　　　　　　　　</t>
    </r>
    <r>
      <rPr>
        <sz val="9"/>
        <rFont val="ＭＳ Ｐゴシック"/>
        <family val="3"/>
        <charset val="128"/>
      </rPr>
      <t>（いずれかに○，その他はカッコ内に記載）　</t>
    </r>
    <rPh sb="30" eb="32">
      <t>カガク</t>
    </rPh>
    <rPh sb="32" eb="34">
      <t>ケンキュウ</t>
    </rPh>
    <rPh sb="34" eb="35">
      <t>ヒ</t>
    </rPh>
    <rPh sb="72" eb="73">
      <t>タ</t>
    </rPh>
    <rPh sb="77" eb="78">
      <t>ナイ</t>
    </rPh>
    <rPh sb="79" eb="81">
      <t>キサイ</t>
    </rPh>
    <phoneticPr fontId="1"/>
  </si>
  <si>
    <r>
      <rPr>
        <sz val="12"/>
        <rFont val="ＭＳ Ｐゴシック"/>
        <family val="3"/>
        <charset val="128"/>
      </rPr>
      <t>被雇用者  氏名</t>
    </r>
    <r>
      <rPr>
        <sz val="11"/>
        <rFont val="ＭＳ Ｐゴシック"/>
        <family val="3"/>
        <charset val="128"/>
      </rPr>
      <t xml:space="preserve">
（生年月日　年齢）</t>
    </r>
    <rPh sb="0" eb="1">
      <t>ヒ</t>
    </rPh>
    <rPh sb="1" eb="3">
      <t>コヨウ</t>
    </rPh>
    <rPh sb="3" eb="4">
      <t>シャ</t>
    </rPh>
    <rPh sb="6" eb="8">
      <t>シメイ</t>
    </rPh>
    <rPh sb="10" eb="12">
      <t>セイネン</t>
    </rPh>
    <rPh sb="12" eb="14">
      <t>ガッピ</t>
    </rPh>
    <rPh sb="15" eb="17">
      <t>ネンレイ</t>
    </rPh>
    <phoneticPr fontId="1"/>
  </si>
  <si>
    <r>
      <rPr>
        <sz val="12"/>
        <rFont val="ＭＳ Ｐゴシック"/>
        <family val="3"/>
        <charset val="128"/>
      </rPr>
      <t>被雇用者  氏名</t>
    </r>
    <r>
      <rPr>
        <sz val="11"/>
        <rFont val="ＭＳ Ｐゴシック"/>
        <family val="3"/>
        <charset val="128"/>
      </rPr>
      <t xml:space="preserve">
（生年月日　年齢）</t>
    </r>
    <rPh sb="0" eb="1">
      <t>ヒ</t>
    </rPh>
    <rPh sb="1" eb="3">
      <t>コヨウ</t>
    </rPh>
    <rPh sb="6" eb="8">
      <t>シメイ</t>
    </rPh>
    <rPh sb="10" eb="12">
      <t>セイネン</t>
    </rPh>
    <rPh sb="12" eb="14">
      <t>ガッピ</t>
    </rPh>
    <rPh sb="15" eb="17">
      <t>ネンレイ</t>
    </rPh>
    <phoneticPr fontId="1"/>
  </si>
  <si>
    <t>▲▲研究室の△△研究費にて雇用（R7.4.1～R8.3.31）</t>
    <phoneticPr fontId="1"/>
  </si>
  <si>
    <t>　当該年度交付決定額
（内定額）</t>
    <rPh sb="1" eb="3">
      <t>トウガイ</t>
    </rPh>
    <rPh sb="3" eb="5">
      <t>ネンド</t>
    </rPh>
    <rPh sb="5" eb="7">
      <t>コウフ</t>
    </rPh>
    <rPh sb="7" eb="9">
      <t>ケッテイ</t>
    </rPh>
    <rPh sb="9" eb="10">
      <t>ガク</t>
    </rPh>
    <rPh sb="12" eb="14">
      <t>ナイテイ</t>
    </rPh>
    <rPh sb="14" eb="15">
      <t>ガク</t>
    </rPh>
    <phoneticPr fontId="1"/>
  </si>
  <si>
    <r>
      <t>　　研究員 ・ 産学官連携研究員 ・ 事務補佐員 ・ 技術補佐員 ・ 研究支援者・
　　高度技術補佐員　　　　　　　　　　　　　　　　　　　　　　　　</t>
    </r>
    <r>
      <rPr>
        <sz val="9"/>
        <rFont val="ＭＳ Ｐゴシック"/>
        <family val="3"/>
        <charset val="128"/>
      </rPr>
      <t>（いずれかに○）　</t>
    </r>
    <rPh sb="2" eb="5">
      <t>ケンキュウイン</t>
    </rPh>
    <rPh sb="35" eb="37">
      <t>ケンキュウ</t>
    </rPh>
    <rPh sb="37" eb="40">
      <t>シエンシャ</t>
    </rPh>
    <rPh sb="44" eb="46">
      <t>コウド</t>
    </rPh>
    <rPh sb="46" eb="48">
      <t>ギジュツ</t>
    </rPh>
    <rPh sb="48" eb="51">
      <t>ホサイン</t>
    </rPh>
    <phoneticPr fontId="1"/>
  </si>
  <si>
    <t>　8：30～17：15　（12：00～13：00）</t>
    <phoneticPr fontId="1"/>
  </si>
  <si>
    <t xml:space="preserve">
　別紙人件費試算シートのとおり</t>
    <rPh sb="2" eb="4">
      <t>ベッシ</t>
    </rPh>
    <rPh sb="4" eb="7">
      <t>ジンケンヒ</t>
    </rPh>
    <rPh sb="7" eb="9">
      <t>シサン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</si>
</sst>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#&quot;円&quot;"/>
    <numFmt numFmtId="177" formatCode="#,##0_ "/>
    <numFmt numFmtId="178" formatCode="0_);[Red]\(0\)"/>
    <numFmt numFmtId="179" formatCode="[$-411]ggge&quot;年&quot;m&quot;月&quot;d&quot;日&quot;;@"/>
    <numFmt numFmtId="180" formatCode="0.000000_ "/>
    <numFmt numFmtId="181" formatCode="0_ "/>
    <numFmt numFmtId="182" formatCode="[$-F800]dddd\,\ mmmm\ dd\,\ yyyy"/>
    <numFmt numFmtId="183" formatCode="[$]ggge&quot;年&quot;m&quot;月&quot;d&quot;日&quot;;@" x16r2:formatCode16="[$-ja-JP-x-gannen]ggge&quot;年&quot;m&quot;月&quot;d&quot;日&quot;;@"/>
  </numFmts>
  <fonts count="3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8"/>
      <name val="ＭＳ Ｐゴシック"/>
      <family val="3"/>
      <charset val="128"/>
    </font>
    <font>
      <b/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1"/>
      <name val="BIZ UDP明朝 Medium"/>
      <family val="1"/>
      <charset val="128"/>
    </font>
    <font>
      <b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22"/>
      <name val="ＭＳ 明朝"/>
      <family val="1"/>
      <charset val="128"/>
    </font>
    <font>
      <i/>
      <sz val="2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BIZ UDゴシック"/>
      <family val="3"/>
      <charset val="128"/>
    </font>
    <font>
      <b/>
      <sz val="11"/>
      <color indexed="81"/>
      <name val="BIZ UDゴシック"/>
      <family val="3"/>
      <charset val="128"/>
    </font>
    <font>
      <sz val="9"/>
      <color indexed="81"/>
      <name val="BIZ UDゴシック"/>
      <family val="3"/>
      <charset val="128"/>
    </font>
    <font>
      <b/>
      <sz val="10"/>
      <color indexed="81"/>
      <name val="BIZ UDゴシック"/>
      <family val="3"/>
      <charset val="128"/>
    </font>
    <font>
      <sz val="10"/>
      <color indexed="81"/>
      <name val="BIZ UDゴシック"/>
      <family val="3"/>
      <charset val="128"/>
    </font>
    <font>
      <sz val="10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5">
    <xf numFmtId="0" fontId="0" fillId="0" borderId="0" xfId="0">
      <alignment vertical="center"/>
    </xf>
    <xf numFmtId="0" fontId="0" fillId="0" borderId="0" xfId="0" applyFont="1" applyBorder="1" applyProtection="1">
      <alignment vertical="center"/>
    </xf>
    <xf numFmtId="0" fontId="0" fillId="0" borderId="0" xfId="0" applyFont="1" applyFill="1" applyProtection="1">
      <alignment vertical="center"/>
    </xf>
    <xf numFmtId="0" fontId="0" fillId="2" borderId="0" xfId="0" applyFont="1" applyFill="1" applyProtection="1">
      <alignment vertical="center"/>
    </xf>
    <xf numFmtId="178" fontId="7" fillId="2" borderId="0" xfId="0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top"/>
    </xf>
    <xf numFmtId="0" fontId="0" fillId="0" borderId="0" xfId="0" applyFont="1" applyProtection="1">
      <alignment vertical="center"/>
    </xf>
    <xf numFmtId="0" fontId="0" fillId="3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  <protection locked="0"/>
    </xf>
    <xf numFmtId="181" fontId="6" fillId="4" borderId="7" xfId="0" applyNumberFormat="1" applyFont="1" applyFill="1" applyBorder="1" applyAlignment="1" applyProtection="1">
      <alignment vertical="center"/>
      <protection locked="0"/>
    </xf>
    <xf numFmtId="181" fontId="6" fillId="4" borderId="8" xfId="0" applyNumberFormat="1" applyFont="1" applyFill="1" applyBorder="1" applyAlignment="1" applyProtection="1">
      <alignment vertical="center"/>
      <protection locked="0"/>
    </xf>
    <xf numFmtId="181" fontId="6" fillId="4" borderId="7" xfId="0" applyNumberFormat="1" applyFont="1" applyFill="1" applyBorder="1" applyAlignment="1" applyProtection="1">
      <alignment vertical="center"/>
      <protection locked="0"/>
    </xf>
    <xf numFmtId="181" fontId="6" fillId="4" borderId="8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Protection="1">
      <alignment vertical="center"/>
    </xf>
    <xf numFmtId="183" fontId="0" fillId="0" borderId="46" xfId="0" applyNumberFormat="1" applyFont="1" applyFill="1" applyBorder="1" applyAlignment="1" applyProtection="1">
      <alignment vertical="center"/>
      <protection locked="0"/>
    </xf>
    <xf numFmtId="183" fontId="0" fillId="0" borderId="15" xfId="0" applyNumberFormat="1" applyFont="1" applyFill="1" applyBorder="1" applyAlignment="1" applyProtection="1">
      <alignment vertical="center"/>
      <protection locked="0"/>
    </xf>
    <xf numFmtId="0" fontId="24" fillId="7" borderId="0" xfId="0" applyFont="1" applyFill="1" applyAlignment="1" applyProtection="1">
      <protection locked="0"/>
    </xf>
    <xf numFmtId="0" fontId="17" fillId="0" borderId="0" xfId="0" applyFont="1">
      <alignment vertical="center"/>
    </xf>
    <xf numFmtId="0" fontId="24" fillId="7" borderId="0" xfId="0" applyFont="1" applyFill="1" applyProtection="1">
      <alignment vertical="center"/>
      <protection locked="0"/>
    </xf>
    <xf numFmtId="181" fontId="26" fillId="4" borderId="7" xfId="0" applyNumberFormat="1" applyFont="1" applyFill="1" applyBorder="1" applyAlignment="1" applyProtection="1">
      <alignment vertical="center"/>
      <protection locked="0"/>
    </xf>
    <xf numFmtId="181" fontId="26" fillId="4" borderId="8" xfId="0" applyNumberFormat="1" applyFont="1" applyFill="1" applyBorder="1" applyAlignment="1" applyProtection="1">
      <alignment vertical="center"/>
      <protection locked="0"/>
    </xf>
    <xf numFmtId="176" fontId="27" fillId="0" borderId="7" xfId="0" applyNumberFormat="1" applyFont="1" applyFill="1" applyBorder="1" applyAlignment="1" applyProtection="1">
      <alignment vertical="center"/>
      <protection locked="0"/>
    </xf>
    <xf numFmtId="0" fontId="0" fillId="8" borderId="0" xfId="0" applyFont="1" applyFill="1" applyProtection="1">
      <alignment vertical="center"/>
    </xf>
    <xf numFmtId="180" fontId="0" fillId="3" borderId="6" xfId="0" applyNumberFormat="1" applyFill="1" applyBorder="1" applyAlignment="1">
      <alignment vertical="center" shrinkToFit="1"/>
    </xf>
    <xf numFmtId="180" fontId="0" fillId="3" borderId="8" xfId="0" applyNumberFormat="1" applyFill="1" applyBorder="1" applyAlignment="1">
      <alignment vertical="center" shrinkToFit="1"/>
    </xf>
    <xf numFmtId="181" fontId="0" fillId="3" borderId="6" xfId="0" applyNumberFormat="1" applyFont="1" applyFill="1" applyBorder="1" applyAlignment="1" applyProtection="1">
      <alignment horizontal="center" vertical="center" shrinkToFit="1"/>
    </xf>
    <xf numFmtId="181" fontId="0" fillId="3" borderId="8" xfId="0" applyNumberFormat="1" applyFont="1" applyFill="1" applyBorder="1" applyAlignment="1" applyProtection="1">
      <alignment horizontal="center" vertical="center" shrinkToFit="1"/>
    </xf>
    <xf numFmtId="181" fontId="10" fillId="0" borderId="5" xfId="0" applyNumberFormat="1" applyFont="1" applyBorder="1" applyAlignment="1" applyProtection="1">
      <alignment horizontal="center" vertical="center"/>
    </xf>
    <xf numFmtId="0" fontId="25" fillId="7" borderId="5" xfId="0" applyFont="1" applyFill="1" applyBorder="1" applyAlignment="1" applyProtection="1">
      <alignment horizontal="left" vertical="center" wrapText="1"/>
      <protection locked="0"/>
    </xf>
    <xf numFmtId="0" fontId="20" fillId="7" borderId="5" xfId="0" applyFont="1" applyFill="1" applyBorder="1" applyAlignment="1" applyProtection="1">
      <alignment horizontal="left" vertical="center" wrapText="1"/>
      <protection locked="0"/>
    </xf>
    <xf numFmtId="0" fontId="17" fillId="7" borderId="20" xfId="0" applyFont="1" applyFill="1" applyBorder="1" applyAlignment="1" applyProtection="1">
      <alignment horizontal="left" vertical="top"/>
      <protection locked="0"/>
    </xf>
    <xf numFmtId="0" fontId="17" fillId="7" borderId="21" xfId="0" applyFont="1" applyFill="1" applyBorder="1" applyAlignment="1" applyProtection="1">
      <alignment horizontal="left" vertical="top"/>
      <protection locked="0"/>
    </xf>
    <xf numFmtId="0" fontId="17" fillId="7" borderId="22" xfId="0" applyFont="1" applyFill="1" applyBorder="1" applyAlignment="1" applyProtection="1">
      <alignment horizontal="left" vertical="top"/>
      <protection locked="0"/>
    </xf>
    <xf numFmtId="0" fontId="17" fillId="7" borderId="25" xfId="0" applyFont="1" applyFill="1" applyBorder="1" applyAlignment="1" applyProtection="1">
      <alignment horizontal="left" vertical="top"/>
      <protection locked="0"/>
    </xf>
    <xf numFmtId="0" fontId="17" fillId="7" borderId="26" xfId="0" applyFont="1" applyFill="1" applyBorder="1" applyAlignment="1" applyProtection="1">
      <alignment horizontal="left" vertical="top"/>
      <protection locked="0"/>
    </xf>
    <xf numFmtId="0" fontId="17" fillId="7" borderId="27" xfId="0" applyFont="1" applyFill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center" vertical="center"/>
    </xf>
    <xf numFmtId="0" fontId="18" fillId="7" borderId="5" xfId="0" applyFont="1" applyFill="1" applyBorder="1" applyAlignment="1" applyProtection="1">
      <alignment horizontal="left" vertical="center" wrapText="1"/>
      <protection locked="0"/>
    </xf>
    <xf numFmtId="182" fontId="17" fillId="7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177" fontId="22" fillId="2" borderId="20" xfId="0" applyNumberFormat="1" applyFont="1" applyFill="1" applyBorder="1" applyAlignment="1" applyProtection="1">
      <alignment vertical="center"/>
      <protection locked="0"/>
    </xf>
    <xf numFmtId="0" fontId="17" fillId="2" borderId="21" xfId="0" applyFont="1" applyFill="1" applyBorder="1" applyAlignment="1" applyProtection="1">
      <alignment vertical="center"/>
      <protection locked="0"/>
    </xf>
    <xf numFmtId="0" fontId="17" fillId="2" borderId="7" xfId="0" applyFont="1" applyFill="1" applyBorder="1" applyAlignment="1" applyProtection="1">
      <alignment vertical="center"/>
      <protection locked="0"/>
    </xf>
    <xf numFmtId="0" fontId="17" fillId="2" borderId="8" xfId="0" applyFont="1" applyFill="1" applyBorder="1" applyAlignment="1" applyProtection="1">
      <alignment vertical="center"/>
      <protection locked="0"/>
    </xf>
    <xf numFmtId="180" fontId="0" fillId="2" borderId="6" xfId="0" applyNumberFormat="1" applyFill="1" applyBorder="1" applyAlignment="1">
      <alignment vertical="center" shrinkToFit="1"/>
    </xf>
    <xf numFmtId="180" fontId="0" fillId="2" borderId="8" xfId="0" applyNumberFormat="1" applyFill="1" applyBorder="1" applyAlignment="1">
      <alignment vertical="center" shrinkToFit="1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177" fontId="23" fillId="2" borderId="31" xfId="0" applyNumberFormat="1" applyFont="1" applyFill="1" applyBorder="1" applyAlignment="1" applyProtection="1">
      <alignment vertical="center" shrinkToFit="1"/>
      <protection locked="0"/>
    </xf>
    <xf numFmtId="0" fontId="17" fillId="2" borderId="32" xfId="0" applyFont="1" applyFill="1" applyBorder="1" applyAlignment="1" applyProtection="1">
      <alignment vertical="center" shrinkToFit="1"/>
      <protection locked="0"/>
    </xf>
    <xf numFmtId="0" fontId="17" fillId="2" borderId="33" xfId="0" applyFont="1" applyFill="1" applyBorder="1" applyAlignment="1" applyProtection="1">
      <alignment vertical="center" shrinkToFit="1"/>
      <protection locked="0"/>
    </xf>
    <xf numFmtId="0" fontId="17" fillId="2" borderId="0" xfId="0" applyFont="1" applyFill="1" applyBorder="1" applyAlignment="1" applyProtection="1">
      <alignment vertical="center" shrinkToFit="1"/>
      <protection locked="0"/>
    </xf>
    <xf numFmtId="0" fontId="17" fillId="2" borderId="34" xfId="0" applyFont="1" applyFill="1" applyBorder="1" applyAlignment="1" applyProtection="1">
      <alignment vertical="center" shrinkToFit="1"/>
      <protection locked="0"/>
    </xf>
    <xf numFmtId="0" fontId="17" fillId="2" borderId="35" xfId="0" applyFont="1" applyFill="1" applyBorder="1" applyAlignment="1" applyProtection="1">
      <alignment vertical="center" shrinkToFit="1"/>
      <protection locked="0"/>
    </xf>
    <xf numFmtId="0" fontId="17" fillId="2" borderId="36" xfId="0" applyFont="1" applyFill="1" applyBorder="1" applyAlignment="1" applyProtection="1">
      <alignment vertical="center"/>
      <protection locked="0"/>
    </xf>
    <xf numFmtId="0" fontId="17" fillId="2" borderId="37" xfId="0" applyFont="1" applyFill="1" applyBorder="1" applyAlignment="1" applyProtection="1">
      <alignment vertical="center"/>
      <protection locked="0"/>
    </xf>
    <xf numFmtId="0" fontId="17" fillId="2" borderId="38" xfId="0" applyFont="1" applyFill="1" applyBorder="1" applyAlignment="1" applyProtection="1">
      <alignment vertical="center"/>
      <protection locked="0"/>
    </xf>
    <xf numFmtId="0" fontId="17" fillId="2" borderId="39" xfId="0" applyFont="1" applyFill="1" applyBorder="1" applyAlignment="1" applyProtection="1">
      <alignment vertical="center"/>
      <protection locked="0"/>
    </xf>
    <xf numFmtId="0" fontId="17" fillId="2" borderId="40" xfId="0" applyFont="1" applyFill="1" applyBorder="1" applyAlignment="1" applyProtection="1">
      <alignment vertical="center"/>
      <protection locked="0"/>
    </xf>
    <xf numFmtId="0" fontId="17" fillId="5" borderId="8" xfId="0" applyFont="1" applyFill="1" applyBorder="1" applyAlignment="1" applyProtection="1">
      <alignment vertical="center" shrinkToFit="1"/>
      <protection locked="0"/>
    </xf>
    <xf numFmtId="0" fontId="17" fillId="5" borderId="5" xfId="0" applyFont="1" applyFill="1" applyBorder="1" applyAlignment="1" applyProtection="1">
      <alignment vertical="center" shrinkToFit="1"/>
      <protection locked="0"/>
    </xf>
    <xf numFmtId="9" fontId="23" fillId="5" borderId="8" xfId="0" applyNumberFormat="1" applyFont="1" applyFill="1" applyBorder="1" applyAlignment="1" applyProtection="1">
      <alignment horizontal="center" vertical="center"/>
      <protection locked="0"/>
    </xf>
    <xf numFmtId="9" fontId="23" fillId="5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17" fillId="2" borderId="17" xfId="0" applyFont="1" applyFill="1" applyBorder="1" applyAlignment="1" applyProtection="1">
      <alignment horizontal="center" vertical="center"/>
      <protection locked="0"/>
    </xf>
    <xf numFmtId="177" fontId="21" fillId="2" borderId="18" xfId="0" applyNumberFormat="1" applyFont="1" applyFill="1" applyBorder="1" applyAlignment="1" applyProtection="1">
      <alignment vertical="center"/>
      <protection locked="0"/>
    </xf>
    <xf numFmtId="177" fontId="21" fillId="2" borderId="3" xfId="0" applyNumberFormat="1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left" vertical="center" wrapText="1"/>
      <protection locked="0"/>
    </xf>
    <xf numFmtId="0" fontId="20" fillId="2" borderId="19" xfId="0" applyFont="1" applyFill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177" fontId="21" fillId="2" borderId="13" xfId="0" applyNumberFormat="1" applyFont="1" applyFill="1" applyBorder="1" applyAlignment="1" applyProtection="1">
      <alignment vertical="center"/>
      <protection locked="0"/>
    </xf>
    <xf numFmtId="177" fontId="21" fillId="2" borderId="2" xfId="0" applyNumberFormat="1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left" vertical="center"/>
      <protection locked="0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left" vertical="center" wrapText="1"/>
      <protection locked="0"/>
    </xf>
    <xf numFmtId="0" fontId="20" fillId="2" borderId="14" xfId="0" applyFont="1" applyFill="1" applyBorder="1" applyAlignment="1" applyProtection="1">
      <alignment horizontal="left" vertical="center" wrapText="1"/>
      <protection locked="0"/>
    </xf>
    <xf numFmtId="177" fontId="27" fillId="0" borderId="17" xfId="0" applyNumberFormat="1" applyFont="1" applyFill="1" applyBorder="1" applyAlignment="1" applyProtection="1">
      <alignment vertical="center"/>
    </xf>
    <xf numFmtId="0" fontId="30" fillId="0" borderId="17" xfId="0" applyFont="1" applyFill="1" applyBorder="1" applyAlignment="1" applyProtection="1">
      <alignment vertical="center"/>
    </xf>
    <xf numFmtId="0" fontId="30" fillId="0" borderId="18" xfId="0" applyFont="1" applyFill="1" applyBorder="1" applyAlignment="1" applyProtection="1">
      <alignment vertical="center"/>
    </xf>
    <xf numFmtId="0" fontId="30" fillId="0" borderId="19" xfId="0" applyFont="1" applyBorder="1" applyAlignment="1" applyProtection="1">
      <alignment vertical="center"/>
      <protection locked="0"/>
    </xf>
    <xf numFmtId="0" fontId="30" fillId="0" borderId="17" xfId="0" applyFont="1" applyBorder="1" applyAlignment="1" applyProtection="1">
      <alignment vertical="center"/>
      <protection locked="0"/>
    </xf>
    <xf numFmtId="177" fontId="5" fillId="0" borderId="6" xfId="0" applyNumberFormat="1" applyFont="1" applyFill="1" applyBorder="1" applyAlignment="1" applyProtection="1">
      <alignment vertical="center" shrinkToFit="1"/>
    </xf>
    <xf numFmtId="0" fontId="0" fillId="0" borderId="8" xfId="0" applyFont="1" applyFill="1" applyBorder="1" applyAlignment="1" applyProtection="1">
      <alignment vertical="center" shrinkToFit="1"/>
    </xf>
    <xf numFmtId="0" fontId="19" fillId="0" borderId="21" xfId="0" applyFont="1" applyBorder="1" applyAlignment="1" applyProtection="1">
      <alignment horizontal="center" vertical="center" wrapText="1" shrinkToFit="1"/>
      <protection locked="0"/>
    </xf>
    <xf numFmtId="0" fontId="19" fillId="0" borderId="22" xfId="0" applyFont="1" applyBorder="1" applyAlignment="1" applyProtection="1">
      <alignment horizontal="center" vertical="center" wrapText="1" shrinkToFit="1"/>
      <protection locked="0"/>
    </xf>
    <xf numFmtId="0" fontId="19" fillId="0" borderId="0" xfId="0" applyFont="1" applyBorder="1" applyAlignment="1" applyProtection="1">
      <alignment horizontal="center" vertical="center" wrapText="1" shrinkToFit="1"/>
      <protection locked="0"/>
    </xf>
    <xf numFmtId="0" fontId="19" fillId="0" borderId="24" xfId="0" applyFont="1" applyBorder="1" applyAlignment="1" applyProtection="1">
      <alignment horizontal="center" vertical="center" wrapText="1" shrinkToFit="1"/>
      <protection locked="0"/>
    </xf>
    <xf numFmtId="0" fontId="19" fillId="0" borderId="26" xfId="0" applyFont="1" applyBorder="1" applyAlignment="1" applyProtection="1">
      <alignment horizontal="center" vertical="center" wrapText="1" shrinkToFit="1"/>
      <protection locked="0"/>
    </xf>
    <xf numFmtId="0" fontId="19" fillId="0" borderId="27" xfId="0" applyFont="1" applyBorder="1" applyAlignment="1" applyProtection="1">
      <alignment horizontal="center" vertical="center" wrapText="1" shrinkToFi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177" fontId="21" fillId="2" borderId="9" xfId="0" applyNumberFormat="1" applyFont="1" applyFill="1" applyBorder="1" applyAlignment="1" applyProtection="1">
      <alignment vertical="center"/>
      <protection locked="0"/>
    </xf>
    <xf numFmtId="177" fontId="21" fillId="2" borderId="1" xfId="0" applyNumberFormat="1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8" fillId="8" borderId="1" xfId="0" applyFont="1" applyFill="1" applyBorder="1" applyAlignment="1" applyProtection="1">
      <alignment horizontal="left" vertical="center" wrapText="1"/>
      <protection locked="0"/>
    </xf>
    <xf numFmtId="0" fontId="18" fillId="8" borderId="12" xfId="0" applyFont="1" applyFill="1" applyBorder="1" applyAlignment="1" applyProtection="1">
      <alignment horizontal="left" vertical="center" wrapText="1"/>
      <protection locked="0"/>
    </xf>
    <xf numFmtId="177" fontId="5" fillId="0" borderId="6" xfId="0" applyNumberFormat="1" applyFont="1" applyBorder="1" applyAlignment="1" applyProtection="1">
      <alignment vertical="center" shrinkToFit="1"/>
    </xf>
    <xf numFmtId="177" fontId="5" fillId="0" borderId="8" xfId="0" applyNumberFormat="1" applyFont="1" applyBorder="1" applyAlignment="1" applyProtection="1">
      <alignment vertical="center" shrinkToFit="1"/>
    </xf>
    <xf numFmtId="0" fontId="30" fillId="0" borderId="17" xfId="0" applyFont="1" applyBorder="1" applyAlignment="1" applyProtection="1">
      <alignment horizontal="center" vertical="center" shrinkToFit="1"/>
      <protection locked="0"/>
    </xf>
    <xf numFmtId="177" fontId="27" fillId="4" borderId="18" xfId="0" applyNumberFormat="1" applyFont="1" applyFill="1" applyBorder="1" applyAlignment="1" applyProtection="1">
      <alignment horizontal="right" vertical="center"/>
      <protection locked="0"/>
    </xf>
    <xf numFmtId="177" fontId="27" fillId="4" borderId="3" xfId="0" applyNumberFormat="1" applyFont="1" applyFill="1" applyBorder="1" applyAlignment="1" applyProtection="1">
      <alignment horizontal="right" vertical="center"/>
      <protection locked="0"/>
    </xf>
    <xf numFmtId="0" fontId="30" fillId="0" borderId="3" xfId="0" applyFont="1" applyFill="1" applyBorder="1" applyAlignment="1" applyProtection="1">
      <alignment horizontal="left" vertical="center"/>
      <protection locked="0"/>
    </xf>
    <xf numFmtId="0" fontId="30" fillId="0" borderId="19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 textRotation="255" wrapText="1" shrinkToFit="1"/>
      <protection locked="0"/>
    </xf>
    <xf numFmtId="0" fontId="17" fillId="0" borderId="21" xfId="0" applyFont="1" applyBorder="1" applyAlignment="1" applyProtection="1">
      <alignment horizontal="center" vertical="center" textRotation="255" wrapText="1" shrinkToFit="1"/>
      <protection locked="0"/>
    </xf>
    <xf numFmtId="0" fontId="17" fillId="0" borderId="22" xfId="0" applyFont="1" applyBorder="1" applyAlignment="1" applyProtection="1">
      <alignment horizontal="center" vertical="center" textRotation="255" wrapText="1" shrinkToFit="1"/>
      <protection locked="0"/>
    </xf>
    <xf numFmtId="0" fontId="17" fillId="0" borderId="23" xfId="0" applyFont="1" applyBorder="1" applyAlignment="1" applyProtection="1">
      <alignment horizontal="center" vertical="center" textRotation="255" wrapText="1" shrinkToFit="1"/>
      <protection locked="0"/>
    </xf>
    <xf numFmtId="0" fontId="17" fillId="0" borderId="0" xfId="0" applyFont="1" applyBorder="1" applyAlignment="1" applyProtection="1">
      <alignment horizontal="center" vertical="center" textRotation="255" wrapText="1" shrinkToFit="1"/>
      <protection locked="0"/>
    </xf>
    <xf numFmtId="0" fontId="17" fillId="0" borderId="24" xfId="0" applyFont="1" applyBorder="1" applyAlignment="1" applyProtection="1">
      <alignment horizontal="center" vertical="center" textRotation="255" wrapText="1" shrinkToFit="1"/>
      <protection locked="0"/>
    </xf>
    <xf numFmtId="0" fontId="17" fillId="0" borderId="25" xfId="0" applyFont="1" applyBorder="1" applyAlignment="1" applyProtection="1">
      <alignment horizontal="center" vertical="center" textRotation="255" wrapText="1" shrinkToFit="1"/>
      <protection locked="0"/>
    </xf>
    <xf numFmtId="0" fontId="17" fillId="0" borderId="26" xfId="0" applyFont="1" applyBorder="1" applyAlignment="1" applyProtection="1">
      <alignment horizontal="center" vertical="center" textRotation="255" wrapText="1" shrinkToFit="1"/>
      <protection locked="0"/>
    </xf>
    <xf numFmtId="0" fontId="17" fillId="0" borderId="27" xfId="0" applyFont="1" applyBorder="1" applyAlignment="1" applyProtection="1">
      <alignment horizontal="center" vertical="center" textRotation="255" wrapText="1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177" fontId="4" fillId="4" borderId="9" xfId="0" applyNumberFormat="1" applyFont="1" applyFill="1" applyBorder="1" applyAlignment="1" applyProtection="1">
      <alignment horizontal="right" vertical="center"/>
      <protection locked="0"/>
    </xf>
    <xf numFmtId="177" fontId="4" fillId="4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177" fontId="3" fillId="0" borderId="6" xfId="0" applyNumberFormat="1" applyFont="1" applyFill="1" applyBorder="1" applyAlignment="1" applyProtection="1">
      <alignment horizontal="center" vertical="center"/>
    </xf>
    <xf numFmtId="0" fontId="30" fillId="0" borderId="15" xfId="0" applyFont="1" applyBorder="1" applyAlignment="1" applyProtection="1">
      <alignment horizontal="center" vertical="center" shrinkToFit="1"/>
      <protection locked="0"/>
    </xf>
    <xf numFmtId="0" fontId="30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left" vertical="center"/>
      <protection locked="0"/>
    </xf>
    <xf numFmtId="0" fontId="4" fillId="6" borderId="7" xfId="0" applyFont="1" applyFill="1" applyBorder="1" applyAlignment="1" applyProtection="1">
      <alignment horizontal="left" vertical="center"/>
      <protection locked="0"/>
    </xf>
    <xf numFmtId="0" fontId="4" fillId="6" borderId="8" xfId="0" applyFont="1" applyFill="1" applyBorder="1" applyAlignment="1" applyProtection="1">
      <alignment horizontal="left" vertical="center"/>
      <protection locked="0"/>
    </xf>
    <xf numFmtId="0" fontId="30" fillId="0" borderId="11" xfId="0" applyFont="1" applyBorder="1" applyAlignment="1" applyProtection="1">
      <alignment horizontal="center" vertical="center" shrinkToFit="1"/>
      <protection locked="0"/>
    </xf>
    <xf numFmtId="0" fontId="26" fillId="2" borderId="9" xfId="0" applyFont="1" applyFill="1" applyBorder="1" applyAlignment="1" applyProtection="1">
      <alignment horizontal="right" vertical="center"/>
      <protection locked="0"/>
    </xf>
    <xf numFmtId="0" fontId="26" fillId="2" borderId="1" xfId="0" applyFont="1" applyFill="1" applyBorder="1" applyAlignment="1" applyProtection="1">
      <alignment horizontal="right" vertical="center"/>
      <protection locked="0"/>
    </xf>
    <xf numFmtId="0" fontId="26" fillId="0" borderId="1" xfId="0" applyFont="1" applyFill="1" applyBorder="1" applyAlignment="1" applyProtection="1">
      <alignment horizontal="left" vertical="center"/>
      <protection locked="0"/>
    </xf>
    <xf numFmtId="0" fontId="26" fillId="0" borderId="12" xfId="0" applyFont="1" applyFill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2" xfId="0" applyFont="1" applyFill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 wrapText="1" shrinkToFit="1"/>
      <protection locked="0"/>
    </xf>
    <xf numFmtId="0" fontId="6" fillId="0" borderId="46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44" xfId="0" applyFont="1" applyBorder="1" applyAlignment="1" applyProtection="1">
      <alignment horizontal="center" vertical="center" shrinkToFit="1"/>
      <protection locked="0"/>
    </xf>
    <xf numFmtId="0" fontId="4" fillId="4" borderId="45" xfId="0" applyFont="1" applyFill="1" applyBorder="1" applyAlignment="1" applyProtection="1">
      <alignment horizontal="center" vertical="center" wrapText="1"/>
      <protection locked="0"/>
    </xf>
    <xf numFmtId="0" fontId="4" fillId="4" borderId="46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4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0" fillId="7" borderId="48" xfId="0" applyFont="1" applyFill="1" applyBorder="1" applyAlignment="1" applyProtection="1">
      <alignment horizontal="center" vertical="center" wrapText="1"/>
      <protection locked="0"/>
    </xf>
    <xf numFmtId="0" fontId="0" fillId="7" borderId="46" xfId="0" applyFont="1" applyFill="1" applyBorder="1" applyAlignment="1" applyProtection="1">
      <alignment horizontal="center" vertical="center" wrapText="1"/>
      <protection locked="0"/>
    </xf>
    <xf numFmtId="0" fontId="0" fillId="7" borderId="50" xfId="0" applyFont="1" applyFill="1" applyBorder="1" applyAlignment="1" applyProtection="1">
      <alignment horizontal="center" vertical="center" wrapText="1"/>
      <protection locked="0"/>
    </xf>
    <xf numFmtId="0" fontId="0" fillId="7" borderId="49" xfId="0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51" xfId="0" applyFont="1" applyFill="1" applyBorder="1" applyAlignment="1" applyProtection="1">
      <alignment horizontal="center" vertical="center" wrapText="1"/>
      <protection locked="0"/>
    </xf>
    <xf numFmtId="0" fontId="0" fillId="7" borderId="47" xfId="0" applyFont="1" applyFill="1" applyBorder="1" applyAlignment="1" applyProtection="1">
      <alignment horizontal="center" vertical="center" wrapText="1"/>
      <protection locked="0"/>
    </xf>
    <xf numFmtId="0" fontId="0" fillId="7" borderId="4" xfId="0" applyFont="1" applyFill="1" applyBorder="1" applyAlignment="1" applyProtection="1">
      <alignment horizontal="center" vertical="center" wrapText="1"/>
      <protection locked="0"/>
    </xf>
    <xf numFmtId="0" fontId="0" fillId="7" borderId="52" xfId="0" applyFont="1" applyFill="1" applyBorder="1" applyAlignment="1" applyProtection="1">
      <alignment horizontal="center" vertical="center" wrapText="1"/>
      <protection locked="0"/>
    </xf>
    <xf numFmtId="0" fontId="0" fillId="0" borderId="48" xfId="0" applyFont="1" applyFill="1" applyBorder="1" applyAlignment="1" applyProtection="1">
      <alignment horizontal="left" vertical="center" wrapText="1"/>
      <protection locked="0"/>
    </xf>
    <xf numFmtId="0" fontId="0" fillId="0" borderId="46" xfId="0" applyFont="1" applyFill="1" applyBorder="1" applyAlignment="1" applyProtection="1">
      <alignment horizontal="left" vertical="center" wrapText="1"/>
      <protection locked="0"/>
    </xf>
    <xf numFmtId="183" fontId="0" fillId="6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0" fillId="6" borderId="49" xfId="0" applyFont="1" applyFill="1" applyBorder="1" applyAlignment="1" applyProtection="1">
      <alignment horizontal="left" vertical="center" wrapText="1" indent="1"/>
      <protection locked="0"/>
    </xf>
    <xf numFmtId="0" fontId="0" fillId="6" borderId="0" xfId="0" applyFont="1" applyFill="1" applyBorder="1" applyAlignment="1" applyProtection="1">
      <alignment horizontal="left" vertical="center" wrapText="1" indent="1"/>
      <protection locked="0"/>
    </xf>
    <xf numFmtId="0" fontId="0" fillId="6" borderId="24" xfId="0" applyFont="1" applyFill="1" applyBorder="1" applyAlignment="1" applyProtection="1">
      <alignment horizontal="left" vertical="center" wrapText="1" indent="1"/>
      <protection locked="0"/>
    </xf>
    <xf numFmtId="0" fontId="0" fillId="6" borderId="47" xfId="0" applyFont="1" applyFill="1" applyBorder="1" applyAlignment="1" applyProtection="1">
      <alignment horizontal="left" vertical="center" wrapText="1" indent="1"/>
      <protection locked="0"/>
    </xf>
    <xf numFmtId="0" fontId="0" fillId="6" borderId="4" xfId="0" applyFont="1" applyFill="1" applyBorder="1" applyAlignment="1" applyProtection="1">
      <alignment horizontal="left" vertical="center" wrapText="1" indent="1"/>
      <protection locked="0"/>
    </xf>
    <xf numFmtId="0" fontId="0" fillId="6" borderId="44" xfId="0" applyFont="1" applyFill="1" applyBorder="1" applyAlignment="1" applyProtection="1">
      <alignment horizontal="left" vertical="center" wrapText="1" inden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0" fillId="4" borderId="5" xfId="0" applyFont="1" applyFill="1" applyBorder="1" applyAlignment="1" applyProtection="1">
      <alignment horizontal="left" vertical="center" wrapText="1" indent="1"/>
      <protection locked="0"/>
    </xf>
    <xf numFmtId="0" fontId="6" fillId="0" borderId="20" xfId="0" applyFont="1" applyBorder="1" applyAlignment="1" applyProtection="1">
      <alignment horizontal="center" vertical="center" textRotation="255"/>
      <protection locked="0"/>
    </xf>
    <xf numFmtId="0" fontId="6" fillId="0" borderId="21" xfId="0" applyFont="1" applyBorder="1" applyAlignment="1" applyProtection="1">
      <alignment horizontal="center" vertical="center" textRotation="255"/>
      <protection locked="0"/>
    </xf>
    <xf numFmtId="0" fontId="6" fillId="0" borderId="22" xfId="0" applyFont="1" applyBorder="1" applyAlignment="1" applyProtection="1">
      <alignment horizontal="center" vertical="center" textRotation="255"/>
      <protection locked="0"/>
    </xf>
    <xf numFmtId="0" fontId="6" fillId="0" borderId="23" xfId="0" applyFont="1" applyBorder="1" applyAlignment="1" applyProtection="1">
      <alignment horizontal="center" vertical="center" textRotation="255"/>
      <protection locked="0"/>
    </xf>
    <xf numFmtId="0" fontId="6" fillId="0" borderId="0" xfId="0" applyFont="1" applyBorder="1" applyAlignment="1" applyProtection="1">
      <alignment horizontal="center" vertical="center" textRotation="255"/>
      <protection locked="0"/>
    </xf>
    <xf numFmtId="0" fontId="6" fillId="0" borderId="24" xfId="0" applyFont="1" applyBorder="1" applyAlignment="1" applyProtection="1">
      <alignment horizontal="center" vertical="center" textRotation="255"/>
      <protection locked="0"/>
    </xf>
    <xf numFmtId="0" fontId="6" fillId="0" borderId="25" xfId="0" applyFont="1" applyBorder="1" applyAlignment="1" applyProtection="1">
      <alignment horizontal="center" vertical="center" textRotation="255"/>
      <protection locked="0"/>
    </xf>
    <xf numFmtId="0" fontId="6" fillId="0" borderId="26" xfId="0" applyFont="1" applyBorder="1" applyAlignment="1" applyProtection="1">
      <alignment horizontal="center" vertical="center" textRotation="255"/>
      <protection locked="0"/>
    </xf>
    <xf numFmtId="0" fontId="6" fillId="0" borderId="27" xfId="0" applyFont="1" applyBorder="1" applyAlignment="1" applyProtection="1">
      <alignment horizontal="center" vertical="center" textRotation="255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179" fontId="6" fillId="4" borderId="9" xfId="0" applyNumberFormat="1" applyFont="1" applyFill="1" applyBorder="1" applyAlignment="1" applyProtection="1">
      <alignment horizontal="left" vertical="center"/>
      <protection locked="0"/>
    </xf>
    <xf numFmtId="179" fontId="6" fillId="4" borderId="1" xfId="0" applyNumberFormat="1" applyFont="1" applyFill="1" applyBorder="1" applyAlignment="1" applyProtection="1">
      <alignment horizontal="left" vertical="center"/>
      <protection locked="0"/>
    </xf>
    <xf numFmtId="179" fontId="6" fillId="4" borderId="1" xfId="0" applyNumberFormat="1" applyFont="1" applyFill="1" applyBorder="1" applyAlignment="1" applyProtection="1">
      <alignment vertical="center"/>
      <protection locked="0"/>
    </xf>
    <xf numFmtId="179" fontId="6" fillId="0" borderId="1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83" fontId="6" fillId="4" borderId="1" xfId="0" applyNumberFormat="1" applyFont="1" applyFill="1" applyBorder="1" applyAlignment="1" applyProtection="1">
      <alignment horizontal="left" vertical="center"/>
      <protection locked="0"/>
    </xf>
    <xf numFmtId="183" fontId="0" fillId="0" borderId="1" xfId="0" applyNumberFormat="1" applyFont="1" applyBorder="1" applyAlignment="1" applyProtection="1">
      <alignment vertical="center"/>
      <protection locked="0"/>
    </xf>
    <xf numFmtId="178" fontId="4" fillId="7" borderId="1" xfId="0" applyNumberFormat="1" applyFont="1" applyFill="1" applyBorder="1" applyAlignment="1" applyProtection="1">
      <alignment vertical="center"/>
      <protection locked="0"/>
    </xf>
    <xf numFmtId="0" fontId="4" fillId="7" borderId="1" xfId="0" applyFont="1" applyFill="1" applyBorder="1" applyAlignment="1" applyProtection="1">
      <alignment vertical="center"/>
      <protection locked="0"/>
    </xf>
    <xf numFmtId="0" fontId="0" fillId="7" borderId="1" xfId="0" applyFont="1" applyFill="1" applyBorder="1" applyAlignment="1" applyProtection="1">
      <alignment vertical="center" shrinkToFit="1"/>
      <protection locked="0"/>
    </xf>
    <xf numFmtId="0" fontId="0" fillId="7" borderId="12" xfId="0" applyFont="1" applyFill="1" applyBorder="1" applyAlignment="1" applyProtection="1">
      <alignment vertical="center" shrinkToFit="1"/>
      <protection locked="0"/>
    </xf>
    <xf numFmtId="178" fontId="6" fillId="8" borderId="13" xfId="0" applyNumberFormat="1" applyFont="1" applyFill="1" applyBorder="1" applyAlignment="1" applyProtection="1">
      <alignment horizontal="right" vertical="center"/>
      <protection locked="0"/>
    </xf>
    <xf numFmtId="178" fontId="6" fillId="8" borderId="2" xfId="0" applyNumberFormat="1" applyFont="1" applyFill="1" applyBorder="1" applyAlignment="1" applyProtection="1">
      <alignment horizontal="right" vertical="center"/>
      <protection locked="0"/>
    </xf>
    <xf numFmtId="178" fontId="4" fillId="2" borderId="1" xfId="0" applyNumberFormat="1" applyFont="1" applyFill="1" applyBorder="1" applyAlignment="1" applyProtection="1">
      <alignment vertical="center"/>
      <protection locked="0"/>
    </xf>
    <xf numFmtId="178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14" fontId="0" fillId="0" borderId="6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58" fontId="6" fillId="4" borderId="6" xfId="0" applyNumberFormat="1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58" fontId="6" fillId="4" borderId="7" xfId="0" applyNumberFormat="1" applyFont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center" vertical="center" wrapText="1" shrinkToFit="1"/>
      <protection locked="0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4" fillId="4" borderId="9" xfId="0" applyFont="1" applyFill="1" applyBorder="1" applyAlignment="1" applyProtection="1">
      <alignment horizontal="left" vertical="center" indent="1"/>
      <protection locked="0"/>
    </xf>
    <xf numFmtId="0" fontId="0" fillId="4" borderId="1" xfId="0" applyFont="1" applyFill="1" applyBorder="1" applyAlignment="1" applyProtection="1">
      <alignment horizontal="left" vertical="center" indent="1"/>
      <protection locked="0"/>
    </xf>
    <xf numFmtId="0" fontId="0" fillId="0" borderId="1" xfId="0" applyFont="1" applyFill="1" applyBorder="1" applyAlignment="1" applyProtection="1">
      <alignment horizontal="right" vertical="center"/>
      <protection locked="0"/>
    </xf>
    <xf numFmtId="179" fontId="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81" fontId="6" fillId="4" borderId="6" xfId="0" applyNumberFormat="1" applyFont="1" applyFill="1" applyBorder="1" applyAlignment="1" applyProtection="1">
      <alignment horizontal="center" vertical="center"/>
      <protection locked="0"/>
    </xf>
    <xf numFmtId="181" fontId="6" fillId="4" borderId="7" xfId="0" applyNumberFormat="1" applyFont="1" applyFill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 wrapText="1" shrinkToFit="1"/>
      <protection locked="0"/>
    </xf>
    <xf numFmtId="177" fontId="4" fillId="4" borderId="6" xfId="0" applyNumberFormat="1" applyFont="1" applyFill="1" applyBorder="1" applyAlignment="1" applyProtection="1">
      <alignment horizontal="right" vertical="center"/>
      <protection locked="0"/>
    </xf>
    <xf numFmtId="177" fontId="4" fillId="4" borderId="7" xfId="0" applyNumberFormat="1" applyFont="1" applyFill="1" applyBorder="1" applyAlignment="1" applyProtection="1">
      <alignment horizontal="right" vertical="center"/>
      <protection locked="0"/>
    </xf>
    <xf numFmtId="176" fontId="5" fillId="0" borderId="7" xfId="0" applyNumberFormat="1" applyFont="1" applyFill="1" applyBorder="1" applyAlignment="1" applyProtection="1">
      <alignment horizontal="left" vertical="center"/>
      <protection locked="0"/>
    </xf>
    <xf numFmtId="176" fontId="5" fillId="0" borderId="8" xfId="0" applyNumberFormat="1" applyFont="1" applyFill="1" applyBorder="1" applyAlignment="1" applyProtection="1">
      <alignment horizontal="left" vertical="center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/>
      <protection locked="0"/>
    </xf>
    <xf numFmtId="0" fontId="5" fillId="7" borderId="8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left" vertical="center" wrapText="1"/>
      <protection locked="0"/>
    </xf>
    <xf numFmtId="0" fontId="6" fillId="7" borderId="7" xfId="0" applyFont="1" applyFill="1" applyBorder="1" applyAlignment="1" applyProtection="1">
      <alignment horizontal="left" vertical="center"/>
      <protection locked="0"/>
    </xf>
    <xf numFmtId="0" fontId="6" fillId="7" borderId="8" xfId="0" applyFont="1" applyFill="1" applyBorder="1" applyAlignment="1" applyProtection="1">
      <alignment horizontal="left" vertical="center"/>
      <protection locked="0"/>
    </xf>
    <xf numFmtId="181" fontId="6" fillId="4" borderId="6" xfId="0" applyNumberFormat="1" applyFont="1" applyFill="1" applyBorder="1" applyAlignment="1" applyProtection="1">
      <alignment horizontal="left" vertical="center"/>
      <protection locked="0"/>
    </xf>
    <xf numFmtId="181" fontId="6" fillId="4" borderId="7" xfId="0" applyNumberFormat="1" applyFont="1" applyFill="1" applyBorder="1" applyAlignment="1" applyProtection="1">
      <alignment horizontal="left" vertical="center"/>
      <protection locked="0"/>
    </xf>
    <xf numFmtId="0" fontId="10" fillId="7" borderId="0" xfId="0" applyFont="1" applyFill="1" applyAlignment="1" applyProtection="1">
      <alignment vertical="center"/>
      <protection locked="0"/>
    </xf>
    <xf numFmtId="0" fontId="10" fillId="7" borderId="2" xfId="0" applyFont="1" applyFill="1" applyBorder="1" applyAlignment="1" applyProtection="1">
      <alignment vertical="center"/>
      <protection locked="0"/>
    </xf>
    <xf numFmtId="0" fontId="11" fillId="4" borderId="4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horizontal="left" vertical="center"/>
      <protection locked="0"/>
    </xf>
    <xf numFmtId="0" fontId="9" fillId="7" borderId="0" xfId="0" applyFont="1" applyFill="1" applyAlignment="1" applyProtection="1">
      <alignment horizontal="right" vertical="center"/>
      <protection locked="0"/>
    </xf>
    <xf numFmtId="0" fontId="14" fillId="7" borderId="0" xfId="0" applyFont="1" applyFill="1" applyBorder="1" applyAlignment="1" applyProtection="1">
      <alignment vertical="center"/>
      <protection locked="0"/>
    </xf>
    <xf numFmtId="0" fontId="10" fillId="7" borderId="4" xfId="0" applyFont="1" applyFill="1" applyBorder="1" applyAlignment="1" applyProtection="1">
      <alignment vertical="center"/>
      <protection locked="0"/>
    </xf>
    <xf numFmtId="0" fontId="8" fillId="7" borderId="0" xfId="0" applyFont="1" applyFill="1" applyBorder="1" applyAlignment="1" applyProtection="1">
      <alignment horizontal="center" vertical="center"/>
      <protection locked="0"/>
    </xf>
    <xf numFmtId="0" fontId="9" fillId="7" borderId="0" xfId="0" applyFont="1" applyFill="1" applyAlignment="1" applyProtection="1">
      <alignment vertical="center"/>
      <protection locked="0"/>
    </xf>
    <xf numFmtId="58" fontId="13" fillId="4" borderId="0" xfId="0" applyNumberFormat="1" applyFont="1" applyFill="1" applyBorder="1" applyAlignment="1" applyProtection="1">
      <alignment vertical="center"/>
      <protection locked="0"/>
    </xf>
    <xf numFmtId="0" fontId="13" fillId="4" borderId="0" xfId="0" applyFont="1" applyFill="1" applyBorder="1" applyAlignment="1" applyProtection="1">
      <alignment vertical="center"/>
      <protection locked="0"/>
    </xf>
    <xf numFmtId="0" fontId="9" fillId="7" borderId="0" xfId="0" applyFont="1" applyFill="1" applyAlignment="1" applyProtection="1">
      <alignment horizontal="left" vertical="center" indent="2"/>
      <protection locked="0"/>
    </xf>
    <xf numFmtId="177" fontId="27" fillId="0" borderId="18" xfId="0" applyNumberFormat="1" applyFont="1" applyFill="1" applyBorder="1" applyAlignment="1" applyProtection="1">
      <alignment horizontal="right" vertical="center"/>
      <protection locked="0"/>
    </xf>
    <xf numFmtId="177" fontId="27" fillId="0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26" fillId="0" borderId="9" xfId="0" applyFont="1" applyFill="1" applyBorder="1" applyAlignment="1" applyProtection="1">
      <alignment horizontal="right" vertical="center"/>
      <protection locked="0"/>
    </xf>
    <xf numFmtId="0" fontId="26" fillId="0" borderId="1" xfId="0" applyFont="1" applyFill="1" applyBorder="1" applyAlignment="1" applyProtection="1">
      <alignment horizontal="right" vertical="center"/>
      <protection locked="0"/>
    </xf>
    <xf numFmtId="0" fontId="30" fillId="0" borderId="7" xfId="0" applyFont="1" applyFill="1" applyBorder="1" applyAlignment="1" applyProtection="1">
      <alignment horizontal="right" vertical="center"/>
      <protection locked="0"/>
    </xf>
    <xf numFmtId="0" fontId="28" fillId="0" borderId="7" xfId="0" applyFont="1" applyFill="1" applyBorder="1" applyAlignment="1" applyProtection="1">
      <alignment vertical="center" wrapText="1"/>
      <protection locked="0"/>
    </xf>
    <xf numFmtId="176" fontId="28" fillId="0" borderId="7" xfId="0" applyNumberFormat="1" applyFont="1" applyFill="1" applyBorder="1" applyAlignment="1" applyProtection="1">
      <alignment horizontal="left" vertical="center"/>
      <protection locked="0"/>
    </xf>
    <xf numFmtId="176" fontId="28" fillId="0" borderId="8" xfId="0" applyNumberFormat="1" applyFont="1" applyFill="1" applyBorder="1" applyAlignment="1" applyProtection="1">
      <alignment horizontal="left" vertical="center"/>
      <protection locked="0"/>
    </xf>
    <xf numFmtId="180" fontId="0" fillId="8" borderId="6" xfId="0" applyNumberFormat="1" applyFill="1" applyBorder="1" applyAlignment="1">
      <alignment vertical="center" shrinkToFit="1"/>
    </xf>
    <xf numFmtId="180" fontId="0" fillId="8" borderId="8" xfId="0" applyNumberFormat="1" applyFill="1" applyBorder="1" applyAlignment="1">
      <alignment vertical="center" shrinkToFit="1"/>
    </xf>
    <xf numFmtId="181" fontId="0" fillId="8" borderId="6" xfId="0" applyNumberFormat="1" applyFont="1" applyFill="1" applyBorder="1" applyAlignment="1" applyProtection="1">
      <alignment horizontal="center" vertical="center" shrinkToFit="1"/>
    </xf>
    <xf numFmtId="181" fontId="0" fillId="8" borderId="8" xfId="0" applyNumberFormat="1" applyFont="1" applyFill="1" applyBorder="1" applyAlignment="1" applyProtection="1">
      <alignment horizontal="center" vertical="center" shrinkToFit="1"/>
    </xf>
    <xf numFmtId="0" fontId="30" fillId="4" borderId="5" xfId="0" applyFont="1" applyFill="1" applyBorder="1" applyAlignment="1" applyProtection="1">
      <alignment horizontal="left" vertical="center" wrapText="1" indent="1"/>
      <protection locked="0"/>
    </xf>
    <xf numFmtId="58" fontId="26" fillId="4" borderId="6" xfId="0" applyNumberFormat="1" applyFont="1" applyFill="1" applyBorder="1" applyAlignment="1" applyProtection="1">
      <alignment horizontal="left" vertical="center" indent="1"/>
      <protection locked="0"/>
    </xf>
    <xf numFmtId="0" fontId="26" fillId="4" borderId="7" xfId="0" applyFont="1" applyFill="1" applyBorder="1" applyAlignment="1" applyProtection="1">
      <alignment horizontal="left" vertical="center" indent="1"/>
      <protection locked="0"/>
    </xf>
    <xf numFmtId="58" fontId="26" fillId="4" borderId="7" xfId="0" applyNumberFormat="1" applyFont="1" applyFill="1" applyBorder="1" applyAlignment="1" applyProtection="1">
      <alignment horizontal="left" vertical="center"/>
      <protection locked="0"/>
    </xf>
    <xf numFmtId="0" fontId="26" fillId="4" borderId="7" xfId="0" applyFont="1" applyFill="1" applyBorder="1" applyAlignment="1" applyProtection="1">
      <alignment vertical="center"/>
      <protection locked="0"/>
    </xf>
    <xf numFmtId="0" fontId="28" fillId="0" borderId="7" xfId="0" applyFont="1" applyBorder="1" applyAlignment="1" applyProtection="1">
      <alignment vertical="center"/>
      <protection locked="0"/>
    </xf>
    <xf numFmtId="0" fontId="28" fillId="0" borderId="8" xfId="0" applyFont="1" applyBorder="1" applyAlignment="1" applyProtection="1">
      <alignment vertical="center"/>
      <protection locked="0"/>
    </xf>
    <xf numFmtId="177" fontId="27" fillId="4" borderId="6" xfId="0" applyNumberFormat="1" applyFont="1" applyFill="1" applyBorder="1" applyAlignment="1" applyProtection="1">
      <alignment horizontal="right" vertical="center"/>
      <protection locked="0"/>
    </xf>
    <xf numFmtId="177" fontId="27" fillId="4" borderId="7" xfId="0" applyNumberFormat="1" applyFont="1" applyFill="1" applyBorder="1" applyAlignment="1" applyProtection="1">
      <alignment horizontal="right" vertical="center"/>
      <protection locked="0"/>
    </xf>
    <xf numFmtId="181" fontId="26" fillId="4" borderId="6" xfId="0" applyNumberFormat="1" applyFont="1" applyFill="1" applyBorder="1" applyAlignment="1" applyProtection="1">
      <alignment horizontal="left" vertical="center"/>
      <protection locked="0"/>
    </xf>
    <xf numFmtId="181" fontId="26" fillId="4" borderId="7" xfId="0" applyNumberFormat="1" applyFont="1" applyFill="1" applyBorder="1" applyAlignment="1" applyProtection="1">
      <alignment horizontal="left" vertical="center"/>
      <protection locked="0"/>
    </xf>
    <xf numFmtId="181" fontId="26" fillId="4" borderId="7" xfId="0" applyNumberFormat="1" applyFont="1" applyFill="1" applyBorder="1" applyAlignment="1" applyProtection="1">
      <alignment horizontal="center" vertical="center"/>
      <protection locked="0"/>
    </xf>
    <xf numFmtId="181" fontId="26" fillId="4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left" vertical="top" shrinkToFit="1"/>
      <protection locked="0"/>
    </xf>
    <xf numFmtId="0" fontId="6" fillId="0" borderId="22" xfId="0" applyFont="1" applyBorder="1" applyAlignment="1" applyProtection="1">
      <alignment horizontal="left" vertical="top" shrinkToFit="1"/>
      <protection locked="0"/>
    </xf>
    <xf numFmtId="0" fontId="6" fillId="0" borderId="23" xfId="0" applyFont="1" applyBorder="1" applyAlignment="1" applyProtection="1">
      <alignment horizontal="left" vertical="top" shrinkToFit="1"/>
      <protection locked="0"/>
    </xf>
    <xf numFmtId="0" fontId="6" fillId="0" borderId="0" xfId="0" applyFont="1" applyBorder="1" applyAlignment="1" applyProtection="1">
      <alignment horizontal="left" vertical="top" shrinkToFit="1"/>
      <protection locked="0"/>
    </xf>
    <xf numFmtId="0" fontId="6" fillId="0" borderId="24" xfId="0" applyFont="1" applyBorder="1" applyAlignment="1" applyProtection="1">
      <alignment horizontal="left" vertical="top" shrinkToFit="1"/>
      <protection locked="0"/>
    </xf>
    <xf numFmtId="0" fontId="6" fillId="0" borderId="20" xfId="0" applyFont="1" applyBorder="1" applyAlignment="1" applyProtection="1">
      <alignment horizontal="left" vertical="top" wrapText="1" shrinkToFit="1"/>
      <protection locked="0"/>
    </xf>
  </cellXfs>
  <cellStyles count="1">
    <cellStyle name="標準" xfId="0" builtinId="0"/>
  </cellStyles>
  <dxfs count="3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CCFFFF"/>
      <color rgb="FFFFFF99"/>
      <color rgb="FFFFCCFF"/>
      <color rgb="FF0066FF"/>
      <color rgb="FFFF99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72872</xdr:colOff>
      <xdr:row>2</xdr:row>
      <xdr:rowOff>119741</xdr:rowOff>
    </xdr:from>
    <xdr:to>
      <xdr:col>69</xdr:col>
      <xdr:colOff>316289</xdr:colOff>
      <xdr:row>13</xdr:row>
      <xdr:rowOff>324971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939401" y="758476"/>
          <a:ext cx="3974976" cy="3432524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プロジェクト</a:t>
          </a:r>
          <a:r>
            <a:rPr kumimoji="1" lang="ja-JP" altLang="en-US" sz="1100" b="1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または目的　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名称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例）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△△研究費〇〇〇◇◇◇</a:t>
          </a:r>
          <a:endParaRPr kumimoji="1" lang="en-US" altLang="ja-JP" sz="1100" baseline="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 b="1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プロ</a:t>
          </a:r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ロジェクト</a:t>
          </a:r>
          <a:r>
            <a:rPr kumimoji="1" lang="en-US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/</a:t>
          </a:r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目的　コード　　　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例）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EB30210001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所管名称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○○○○　（予算を使用する先生の氏名、研究室名等）</a:t>
          </a:r>
          <a:endParaRPr kumimoji="1" lang="en-US" altLang="ja-JP" sz="1100" b="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所管コード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例）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B30705</a:t>
          </a:r>
          <a:endParaRPr kumimoji="0"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名称およびコードは</a:t>
          </a:r>
          <a:endParaRPr kumimoji="1" lang="en-US" altLang="ja-JP" sz="1400" b="1" u="sng" baseline="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en-US" altLang="ja-JP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GrowOne</a:t>
          </a:r>
          <a:r>
            <a:rPr kumimoji="1" lang="ja-JP" altLang="en-US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の表示をそのまま記載してください</a:t>
          </a:r>
          <a:r>
            <a:rPr kumimoji="1" lang="ja-JP" altLang="ja-JP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。</a:t>
          </a:r>
          <a:endParaRPr lang="ja-JP" altLang="ja-JP" sz="1400" b="1" u="sng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契約期間</a:t>
          </a:r>
          <a:endParaRPr lang="ja-JP" altLang="ja-JP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契約書に記載してある契約期間を記入してください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(2000/1/1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の形式で入力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。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54</xdr:col>
      <xdr:colOff>94645</xdr:colOff>
      <xdr:row>0</xdr:row>
      <xdr:rowOff>190500</xdr:rowOff>
    </xdr:from>
    <xdr:to>
      <xdr:col>65</xdr:col>
      <xdr:colOff>62895</xdr:colOff>
      <xdr:row>2</xdr:row>
      <xdr:rowOff>67734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809895" y="190500"/>
          <a:ext cx="2549525" cy="515409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黄色箇所に入力してください。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青色箇所は自動計算されます。</a:t>
          </a:r>
        </a:p>
      </xdr:txBody>
    </xdr:sp>
    <xdr:clientData/>
  </xdr:twoCellAnchor>
  <xdr:twoCellAnchor>
    <xdr:from>
      <xdr:col>67</xdr:col>
      <xdr:colOff>160021</xdr:colOff>
      <xdr:row>32</xdr:row>
      <xdr:rowOff>28575</xdr:rowOff>
    </xdr:from>
    <xdr:to>
      <xdr:col>68</xdr:col>
      <xdr:colOff>135256</xdr:colOff>
      <xdr:row>36</xdr:row>
      <xdr:rowOff>161925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008996" y="10563225"/>
          <a:ext cx="251460" cy="1438275"/>
        </a:xfrm>
        <a:prstGeom prst="rightBrac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38</xdr:row>
          <xdr:rowOff>152400</xdr:rowOff>
        </xdr:from>
        <xdr:to>
          <xdr:col>6</xdr:col>
          <xdr:colOff>0</xdr:colOff>
          <xdr:row>40</xdr:row>
          <xdr:rowOff>85725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0</xdr:colOff>
      <xdr:row>8</xdr:row>
      <xdr:rowOff>161925</xdr:rowOff>
    </xdr:from>
    <xdr:to>
      <xdr:col>38</xdr:col>
      <xdr:colOff>64434</xdr:colOff>
      <xdr:row>9</xdr:row>
      <xdr:rowOff>382681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29125" y="1847850"/>
          <a:ext cx="1064559" cy="3922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114860</xdr:colOff>
      <xdr:row>9</xdr:row>
      <xdr:rowOff>510429</xdr:rowOff>
    </xdr:from>
    <xdr:to>
      <xdr:col>22</xdr:col>
      <xdr:colOff>33619</xdr:colOff>
      <xdr:row>10</xdr:row>
      <xdr:rowOff>364752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154331" y="2370605"/>
          <a:ext cx="1084170" cy="3922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85725</xdr:colOff>
      <xdr:row>0</xdr:row>
      <xdr:rowOff>0</xdr:rowOff>
    </xdr:from>
    <xdr:to>
      <xdr:col>8</xdr:col>
      <xdr:colOff>85725</xdr:colOff>
      <xdr:row>0</xdr:row>
      <xdr:rowOff>419100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28600" y="0"/>
          <a:ext cx="1000125" cy="4191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54</xdr:col>
      <xdr:colOff>38099</xdr:colOff>
      <xdr:row>22</xdr:row>
      <xdr:rowOff>85725</xdr:rowOff>
    </xdr:from>
    <xdr:to>
      <xdr:col>69</xdr:col>
      <xdr:colOff>627530</xdr:colOff>
      <xdr:row>26</xdr:row>
      <xdr:rowOff>22412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904628" y="7179049"/>
          <a:ext cx="4320990" cy="1292598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雇用期間</a:t>
          </a:r>
          <a:endParaRPr kumimoji="1" lang="en-US" altLang="ja-JP" sz="105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　１年度中の任用期間を記入してください</a:t>
          </a:r>
          <a:r>
            <a:rPr kumimoji="1" lang="en-US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(2000/1/1</a:t>
          </a:r>
          <a:r>
            <a:rPr kumimoji="1" lang="ja-JP" altLang="en-US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</a:t>
          </a:r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形式で入力</a:t>
          </a:r>
          <a:r>
            <a:rPr kumimoji="1" lang="en-US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</a:t>
          </a:r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。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　任用期間が研究期間外の入力、または１ヶ月未満・１年超えの入力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　をすると下のセルにエラーが表示されます。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雇用期間終了後の更新予定</a:t>
          </a:r>
          <a:endParaRPr kumimoji="1" lang="en-US" altLang="ja-JP" sz="105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　更新の有無についてプルダウンから○又は✕を選択してください。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　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72872</xdr:colOff>
      <xdr:row>2</xdr:row>
      <xdr:rowOff>119742</xdr:rowOff>
    </xdr:from>
    <xdr:to>
      <xdr:col>69</xdr:col>
      <xdr:colOff>316289</xdr:colOff>
      <xdr:row>13</xdr:row>
      <xdr:rowOff>133351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788122" y="634092"/>
          <a:ext cx="3929592" cy="3242584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プロジェクト</a:t>
          </a:r>
          <a:r>
            <a:rPr kumimoji="1" lang="ja-JP" altLang="en-US" sz="1100" b="1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または目的　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名称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例）△△研究費〇〇〇◇◇◇</a:t>
          </a:r>
          <a:endParaRPr kumimoji="1" lang="en-US" altLang="ja-JP" sz="1100" baseline="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 b="1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プロ</a:t>
          </a:r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ロジェクト</a:t>
          </a:r>
          <a:r>
            <a:rPr kumimoji="1" lang="en-US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/</a:t>
          </a:r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目的　コード　　　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例）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EB30210001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所管名称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○○○○　（予算を使用する先生の氏名、研究室名等）</a:t>
          </a:r>
          <a:endParaRPr kumimoji="1" lang="en-US" altLang="ja-JP" sz="1100" b="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所管コード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例）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B30705</a:t>
          </a:r>
          <a:endParaRPr kumimoji="0"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名称およびコードは</a:t>
          </a:r>
          <a:endParaRPr kumimoji="1" lang="en-US" altLang="ja-JP" sz="1400" b="1" u="sng" baseline="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en-US" altLang="ja-JP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GrowOne</a:t>
          </a:r>
          <a:r>
            <a:rPr kumimoji="1" lang="ja-JP" altLang="en-US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の表示をそのまま記載してください</a:t>
          </a:r>
          <a:r>
            <a:rPr kumimoji="1" lang="ja-JP" altLang="ja-JP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。</a:t>
          </a:r>
          <a:endParaRPr lang="ja-JP" altLang="ja-JP" sz="1400" b="1" u="sng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契約期間</a:t>
          </a:r>
          <a:endParaRPr lang="ja-JP" altLang="ja-JP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契約書に記載してある契約期間を記入してください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(2000/1/1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の形式で入力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。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54</xdr:col>
      <xdr:colOff>94645</xdr:colOff>
      <xdr:row>0</xdr:row>
      <xdr:rowOff>57150</xdr:rowOff>
    </xdr:from>
    <xdr:to>
      <xdr:col>65</xdr:col>
      <xdr:colOff>62895</xdr:colOff>
      <xdr:row>2</xdr:row>
      <xdr:rowOff>67735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809895" y="57150"/>
          <a:ext cx="2549525" cy="52493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黄色箇所に入力してください。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青色箇所は自動計算されます。</a:t>
          </a:r>
        </a:p>
      </xdr:txBody>
    </xdr:sp>
    <xdr:clientData/>
  </xdr:twoCellAnchor>
  <xdr:twoCellAnchor>
    <xdr:from>
      <xdr:col>54</xdr:col>
      <xdr:colOff>58207</xdr:colOff>
      <xdr:row>21</xdr:row>
      <xdr:rowOff>54347</xdr:rowOff>
    </xdr:from>
    <xdr:to>
      <xdr:col>70</xdr:col>
      <xdr:colOff>304799</xdr:colOff>
      <xdr:row>25</xdr:row>
      <xdr:rowOff>238125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773457" y="6769472"/>
          <a:ext cx="4580467" cy="1393453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雇用期間</a:t>
          </a:r>
          <a:endParaRPr kumimoji="1" lang="en-US" altLang="ja-JP" sz="11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１年度中の任用期間を記入してください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(2000/1/1</a:t>
          </a:r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形式で入力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任用期間が研究期間外の入力、または１ヶ月未満・１年超えの入力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をすると下のセルにエラーが表示されます。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雇用期間終了後の更新予定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更新の有無についてプルダウンから○又は✕を選択してください。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　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67</xdr:col>
      <xdr:colOff>160021</xdr:colOff>
      <xdr:row>32</xdr:row>
      <xdr:rowOff>28575</xdr:rowOff>
    </xdr:from>
    <xdr:to>
      <xdr:col>68</xdr:col>
      <xdr:colOff>135256</xdr:colOff>
      <xdr:row>36</xdr:row>
      <xdr:rowOff>161925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980296" y="9267825"/>
          <a:ext cx="251460" cy="1504950"/>
        </a:xfrm>
        <a:prstGeom prst="rightBrac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38</xdr:row>
          <xdr:rowOff>152400</xdr:rowOff>
        </xdr:from>
        <xdr:to>
          <xdr:col>6</xdr:col>
          <xdr:colOff>0</xdr:colOff>
          <xdr:row>40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60</xdr:col>
      <xdr:colOff>161925</xdr:colOff>
      <xdr:row>6</xdr:row>
      <xdr:rowOff>47625</xdr:rowOff>
    </xdr:from>
    <xdr:to>
      <xdr:col>64</xdr:col>
      <xdr:colOff>121584</xdr:colOff>
      <xdr:row>8</xdr:row>
      <xdr:rowOff>49306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9077325" y="1343025"/>
          <a:ext cx="1064559" cy="3922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19050</xdr:colOff>
      <xdr:row>9</xdr:row>
      <xdr:rowOff>123825</xdr:rowOff>
    </xdr:from>
    <xdr:to>
      <xdr:col>64</xdr:col>
      <xdr:colOff>254934</xdr:colOff>
      <xdr:row>9</xdr:row>
      <xdr:rowOff>516031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210675" y="1981200"/>
          <a:ext cx="1064559" cy="3922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72872</xdr:colOff>
      <xdr:row>2</xdr:row>
      <xdr:rowOff>119742</xdr:rowOff>
    </xdr:from>
    <xdr:to>
      <xdr:col>69</xdr:col>
      <xdr:colOff>316289</xdr:colOff>
      <xdr:row>13</xdr:row>
      <xdr:rowOff>133351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0B8A5D-641E-49FF-8B5B-919C0F5DD3F9}"/>
            </a:ext>
          </a:extLst>
        </xdr:cNvPr>
        <xdr:cNvSpPr txBox="1"/>
      </xdr:nvSpPr>
      <xdr:spPr>
        <a:xfrm>
          <a:off x="7788122" y="634092"/>
          <a:ext cx="3929592" cy="3242584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プロジェクト</a:t>
          </a:r>
          <a:r>
            <a:rPr kumimoji="1" lang="ja-JP" altLang="en-US" sz="1100" b="1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または目的　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名称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例）△△研究費〇〇〇◇◇◇</a:t>
          </a:r>
          <a:endParaRPr kumimoji="1" lang="en-US" altLang="ja-JP" sz="1100" baseline="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 b="1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プロ</a:t>
          </a:r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ロジェクト</a:t>
          </a:r>
          <a:r>
            <a:rPr kumimoji="1" lang="en-US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/</a:t>
          </a:r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目的　コード　　　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例）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EB30210001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所管名称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○○○○　（予算を使用する先生の氏名、研究室名等）</a:t>
          </a:r>
          <a:endParaRPr kumimoji="1" lang="en-US" altLang="ja-JP" sz="1100" b="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所管コード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例）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B30705</a:t>
          </a:r>
          <a:endParaRPr kumimoji="0"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名称およびコードは</a:t>
          </a:r>
          <a:endParaRPr kumimoji="1" lang="en-US" altLang="ja-JP" sz="1400" b="1" u="sng" baseline="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en-US" altLang="ja-JP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GrowOne</a:t>
          </a:r>
          <a:r>
            <a:rPr kumimoji="1" lang="ja-JP" altLang="en-US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の表示をそのまま記載してください</a:t>
          </a:r>
          <a:r>
            <a:rPr kumimoji="1" lang="ja-JP" altLang="ja-JP" sz="1400" b="1" u="sng" baseline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。</a:t>
          </a:r>
          <a:endParaRPr lang="ja-JP" altLang="ja-JP" sz="1400" b="1" u="sng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契約期間</a:t>
          </a:r>
          <a:endParaRPr lang="ja-JP" altLang="ja-JP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契約書に記載してある契約期間を記入してください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(2000/1/1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の形式で入力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。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54</xdr:col>
      <xdr:colOff>94645</xdr:colOff>
      <xdr:row>0</xdr:row>
      <xdr:rowOff>57150</xdr:rowOff>
    </xdr:from>
    <xdr:to>
      <xdr:col>65</xdr:col>
      <xdr:colOff>62895</xdr:colOff>
      <xdr:row>2</xdr:row>
      <xdr:rowOff>67735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523E1C7-5635-44CE-AFF8-2560A857A468}"/>
            </a:ext>
          </a:extLst>
        </xdr:cNvPr>
        <xdr:cNvSpPr txBox="1"/>
      </xdr:nvSpPr>
      <xdr:spPr>
        <a:xfrm>
          <a:off x="7809895" y="57150"/>
          <a:ext cx="2549525" cy="52493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黄色箇所に入力してください。</a:t>
          </a: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青色箇所は自動計算されます。</a:t>
          </a:r>
        </a:p>
      </xdr:txBody>
    </xdr:sp>
    <xdr:clientData/>
  </xdr:twoCellAnchor>
  <xdr:twoCellAnchor>
    <xdr:from>
      <xdr:col>54</xdr:col>
      <xdr:colOff>58207</xdr:colOff>
      <xdr:row>21</xdr:row>
      <xdr:rowOff>54347</xdr:rowOff>
    </xdr:from>
    <xdr:to>
      <xdr:col>70</xdr:col>
      <xdr:colOff>304799</xdr:colOff>
      <xdr:row>25</xdr:row>
      <xdr:rowOff>238125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FF5D76-FDC4-4CE2-BDD9-D3AAD3F5DFE1}"/>
            </a:ext>
          </a:extLst>
        </xdr:cNvPr>
        <xdr:cNvSpPr txBox="1"/>
      </xdr:nvSpPr>
      <xdr:spPr>
        <a:xfrm>
          <a:off x="7773457" y="6769472"/>
          <a:ext cx="4580467" cy="1393453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雇用期間</a:t>
          </a:r>
          <a:endParaRPr kumimoji="1" lang="en-US" altLang="ja-JP" sz="11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１年度中の任用期間を記入してください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(2000/1/1</a:t>
          </a:r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形式で入力</a:t>
          </a:r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任用期間が研究期間外の入力、または１ヶ月未満・１年超えの入力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をすると下のセルにエラーが表示されます。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雇用期間終了後の更新予定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更新の有無についてプルダウンから○又は✕を選択してください。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　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67</xdr:col>
      <xdr:colOff>160021</xdr:colOff>
      <xdr:row>32</xdr:row>
      <xdr:rowOff>28575</xdr:rowOff>
    </xdr:from>
    <xdr:to>
      <xdr:col>68</xdr:col>
      <xdr:colOff>135256</xdr:colOff>
      <xdr:row>36</xdr:row>
      <xdr:rowOff>161925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6FCBB9DF-FE1B-456D-AA1B-522BE1DE2DB0}"/>
            </a:ext>
          </a:extLst>
        </xdr:cNvPr>
        <xdr:cNvSpPr/>
      </xdr:nvSpPr>
      <xdr:spPr>
        <a:xfrm>
          <a:off x="11008996" y="10563225"/>
          <a:ext cx="251460" cy="1438275"/>
        </a:xfrm>
        <a:prstGeom prst="rightBrac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38</xdr:row>
          <xdr:rowOff>152400</xdr:rowOff>
        </xdr:from>
        <xdr:to>
          <xdr:col>6</xdr:col>
          <xdr:colOff>0</xdr:colOff>
          <xdr:row>40</xdr:row>
          <xdr:rowOff>85725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5BE30D51-69FE-4F94-9858-69D5D0433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60</xdr:col>
      <xdr:colOff>161925</xdr:colOff>
      <xdr:row>6</xdr:row>
      <xdr:rowOff>47625</xdr:rowOff>
    </xdr:from>
    <xdr:to>
      <xdr:col>64</xdr:col>
      <xdr:colOff>121584</xdr:colOff>
      <xdr:row>8</xdr:row>
      <xdr:rowOff>49306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D7ECDF3-B5A5-4EA2-BA46-29C643237D07}"/>
            </a:ext>
          </a:extLst>
        </xdr:cNvPr>
        <xdr:cNvSpPr/>
      </xdr:nvSpPr>
      <xdr:spPr>
        <a:xfrm>
          <a:off x="9077325" y="1343025"/>
          <a:ext cx="1064559" cy="3922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19050</xdr:colOff>
      <xdr:row>9</xdr:row>
      <xdr:rowOff>123825</xdr:rowOff>
    </xdr:from>
    <xdr:to>
      <xdr:col>64</xdr:col>
      <xdr:colOff>254934</xdr:colOff>
      <xdr:row>9</xdr:row>
      <xdr:rowOff>516031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D675C66-E058-430E-8D80-0C31BC4E85BD}"/>
            </a:ext>
          </a:extLst>
        </xdr:cNvPr>
        <xdr:cNvSpPr/>
      </xdr:nvSpPr>
      <xdr:spPr>
        <a:xfrm>
          <a:off x="9210675" y="1981200"/>
          <a:ext cx="1064559" cy="3922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123825</xdr:rowOff>
    </xdr:from>
    <xdr:to>
      <xdr:col>10</xdr:col>
      <xdr:colOff>114300</xdr:colOff>
      <xdr:row>16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14300" y="123825"/>
          <a:ext cx="6858000" cy="433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【事務担当記入欄について】</a:t>
          </a:r>
        </a:p>
        <a:p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400" b="1" u="sng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教員から申請書の提出を受理する係においては、各学部等の会計担当者へ</a:t>
          </a:r>
          <a:endParaRPr lang="ja-JP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ja-JP" sz="1400" b="1" u="sng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予算についての確認依頼を必ず行ってください。</a:t>
          </a:r>
          <a:endParaRPr lang="en-US" altLang="ja-JP" sz="1400" b="1" u="sng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endParaRPr lang="ja-JP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「予算に関する特記事項」欄</a:t>
          </a:r>
          <a:endParaRPr lang="en-US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会計担当者が確認の際に、特に注意が必要とされることがある場合に</a:t>
          </a:r>
          <a:endParaRPr lang="en-US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記入（入力）してください</a:t>
          </a:r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。</a:t>
          </a:r>
        </a:p>
        <a:p>
          <a:r>
            <a:rPr lang="en-US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 </a:t>
          </a:r>
          <a:endParaRPr lang="ja-JP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会計担当者への確認依頼にかかるチェック事項</a:t>
          </a:r>
        </a:p>
        <a:p>
          <a:pPr lvl="0"/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①</a:t>
          </a:r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「会計担当確認者」欄の確認者氏名の記入（入力）を確認する。</a:t>
          </a:r>
        </a:p>
        <a:p>
          <a:pPr lvl="0"/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②</a:t>
          </a:r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予算についての特記事項の記載がある場合は、内容を確認する。</a:t>
          </a:r>
        </a:p>
        <a:p>
          <a:pPr lvl="0"/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③</a:t>
          </a:r>
          <a:r>
            <a:rPr lang="ja-JP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「□　会計担当者への確認依頼」にチェックを入れる。</a:t>
          </a:r>
        </a:p>
        <a:p>
          <a:endParaRPr kumimoji="1" lang="en-US" altLang="ja-JP" sz="1400">
            <a:latin typeface="+mn-ea"/>
            <a:ea typeface="+mn-ea"/>
          </a:endParaRPr>
        </a:p>
        <a:p>
          <a:r>
            <a:rPr lang="en-US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期間業務について</a:t>
          </a:r>
          <a:r>
            <a:rPr lang="en-US" altLang="ja-JP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　期間業務での雇用の場合は、人事担当係に人件費の試算を依頼してください。</a:t>
          </a:r>
          <a:endParaRPr lang="en-US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　諸手当、賞与、退職手当を含む所要額を確認の上、人件費試算シートを</a:t>
          </a:r>
          <a:endParaRPr lang="en-US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 b="1">
              <a:solidFill>
                <a:schemeClr val="tx2"/>
              </a:solidFill>
              <a:effectLst/>
              <a:latin typeface="+mn-ea"/>
              <a:ea typeface="+mn-ea"/>
              <a:cs typeface="+mn-cs"/>
            </a:rPr>
            <a:t>　申請書に添付してください。</a:t>
          </a:r>
          <a:endParaRPr lang="en-US" altLang="ja-JP" sz="1400" b="1">
            <a:solidFill>
              <a:schemeClr val="tx2"/>
            </a:solidFill>
            <a:effectLst/>
            <a:latin typeface="+mn-ea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72BD-5009-46DB-A034-663AF781BC17}">
  <sheetPr>
    <tabColor rgb="FFFFFF00"/>
    <pageSetUpPr fitToPage="1"/>
  </sheetPr>
  <dimension ref="A1:BR41"/>
  <sheetViews>
    <sheetView tabSelected="1" view="pageBreakPreview" zoomScaleNormal="55" zoomScaleSheetLayoutView="100" workbookViewId="0">
      <selection activeCell="CR6" sqref="CR6"/>
    </sheetView>
  </sheetViews>
  <sheetFormatPr defaultColWidth="1.625" defaultRowHeight="13.5"/>
  <cols>
    <col min="1" max="54" width="1.875" style="6" customWidth="1"/>
    <col min="55" max="57" width="1.625" style="6" customWidth="1"/>
    <col min="58" max="69" width="3.625" style="6" customWidth="1"/>
    <col min="70" max="72" width="8.5" style="6" customWidth="1"/>
    <col min="73" max="76" width="3.625" style="6" customWidth="1"/>
    <col min="77" max="16384" width="1.625" style="6"/>
  </cols>
  <sheetData>
    <row r="1" spans="1:62" s="8" customFormat="1" ht="36" customHeight="1">
      <c r="A1" s="276" t="s">
        <v>78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</row>
    <row r="2" spans="1:62" s="8" customFormat="1" ht="14.25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8" t="s">
        <v>69</v>
      </c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</row>
    <row r="3" spans="1:62" s="8" customFormat="1">
      <c r="A3" s="280" t="s">
        <v>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</row>
    <row r="4" spans="1:62" s="8" customForma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 t="s">
        <v>36</v>
      </c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</row>
    <row r="5" spans="1:62" s="8" customFormat="1" ht="17.25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75" t="s">
        <v>0</v>
      </c>
      <c r="AE5" s="275"/>
      <c r="AF5" s="275"/>
      <c r="AG5" s="275"/>
      <c r="AH5" s="271" t="s">
        <v>71</v>
      </c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</row>
    <row r="6" spans="1:62" s="8" customFormat="1" ht="17.25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70" t="s">
        <v>1</v>
      </c>
      <c r="AE6" s="270"/>
      <c r="AF6" s="270"/>
      <c r="AG6" s="270"/>
      <c r="AH6" s="271" t="s">
        <v>44</v>
      </c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</row>
    <row r="7" spans="1:62" s="8" customFormat="1" ht="17.25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70" t="s">
        <v>2</v>
      </c>
      <c r="AE7" s="270"/>
      <c r="AF7" s="270"/>
      <c r="AG7" s="270"/>
      <c r="AH7" s="271" t="s">
        <v>70</v>
      </c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2"/>
      <c r="BA7" s="272"/>
      <c r="BB7" s="272"/>
    </row>
    <row r="8" spans="1:62" s="8" customFormat="1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</row>
    <row r="9" spans="1:62">
      <c r="A9" s="274" t="s">
        <v>79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</row>
    <row r="10" spans="1:62" ht="42.75" customHeight="1">
      <c r="A10" s="261" t="s">
        <v>62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3"/>
      <c r="P10" s="264" t="s">
        <v>93</v>
      </c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6"/>
    </row>
    <row r="11" spans="1:62" ht="42.75" customHeight="1">
      <c r="A11" s="261" t="s">
        <v>63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3"/>
      <c r="P11" s="264" t="s">
        <v>88</v>
      </c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6"/>
    </row>
    <row r="12" spans="1:62" ht="31.5" customHeight="1">
      <c r="A12" s="235" t="s">
        <v>81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305" t="s">
        <v>72</v>
      </c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20"/>
      <c r="AM12" s="20" t="s">
        <v>10</v>
      </c>
      <c r="AN12" s="307" t="s">
        <v>52</v>
      </c>
      <c r="AO12" s="307"/>
      <c r="AP12" s="307"/>
      <c r="AQ12" s="307"/>
      <c r="AR12" s="307"/>
      <c r="AS12" s="307"/>
      <c r="AT12" s="307"/>
      <c r="AU12" s="307"/>
      <c r="AV12" s="307"/>
      <c r="AW12" s="307"/>
      <c r="AX12" s="307"/>
      <c r="AY12" s="307"/>
      <c r="AZ12" s="307"/>
      <c r="BA12" s="307"/>
      <c r="BB12" s="21" t="s">
        <v>53</v>
      </c>
    </row>
    <row r="13" spans="1:62" ht="31.5" customHeight="1">
      <c r="A13" s="235" t="s">
        <v>82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308" t="s">
        <v>70</v>
      </c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  <c r="AK13" s="307"/>
      <c r="AL13" s="307"/>
      <c r="AM13" s="20" t="s">
        <v>10</v>
      </c>
      <c r="AN13" s="307" t="s">
        <v>51</v>
      </c>
      <c r="AO13" s="307"/>
      <c r="AP13" s="307"/>
      <c r="AQ13" s="307"/>
      <c r="AR13" s="307"/>
      <c r="AS13" s="307"/>
      <c r="AT13" s="307"/>
      <c r="AU13" s="307"/>
      <c r="AV13" s="307"/>
      <c r="AW13" s="307"/>
      <c r="AX13" s="307"/>
      <c r="AY13" s="307"/>
      <c r="AZ13" s="307"/>
      <c r="BA13" s="307"/>
      <c r="BB13" s="21" t="s">
        <v>53</v>
      </c>
    </row>
    <row r="14" spans="1:62" ht="31.5" customHeight="1">
      <c r="A14" s="256" t="s">
        <v>92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303">
        <v>7604000</v>
      </c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22" t="s">
        <v>6</v>
      </c>
      <c r="AC14" s="22"/>
      <c r="AD14" s="22"/>
      <c r="AE14" s="290" t="s">
        <v>85</v>
      </c>
      <c r="AF14" s="290"/>
      <c r="AG14" s="290"/>
      <c r="AH14" s="290"/>
      <c r="AI14" s="290"/>
      <c r="AJ14" s="290"/>
      <c r="AK14" s="290"/>
      <c r="AL14" s="290"/>
      <c r="AM14" s="290"/>
      <c r="AN14" s="290"/>
      <c r="AO14" s="290"/>
      <c r="AP14" s="290"/>
      <c r="AQ14" s="290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1"/>
    </row>
    <row r="15" spans="1:62" ht="28.5" customHeight="1">
      <c r="A15" s="235" t="s">
        <v>46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97">
        <v>45017</v>
      </c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88" t="s">
        <v>5</v>
      </c>
      <c r="AE15" s="288"/>
      <c r="AF15" s="299">
        <v>45747</v>
      </c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289" t="s">
        <v>86</v>
      </c>
      <c r="AT15" s="301"/>
      <c r="AU15" s="301"/>
      <c r="AV15" s="301"/>
      <c r="AW15" s="301"/>
      <c r="AX15" s="301"/>
      <c r="AY15" s="301"/>
      <c r="AZ15" s="301"/>
      <c r="BA15" s="301"/>
      <c r="BB15" s="302"/>
    </row>
    <row r="16" spans="1:62" ht="36" customHeight="1">
      <c r="A16" s="245" t="s">
        <v>90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7"/>
      <c r="P16" s="248" t="s">
        <v>73</v>
      </c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50" t="s">
        <v>10</v>
      </c>
      <c r="AE16" s="250"/>
      <c r="AF16" s="251">
        <v>29351</v>
      </c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3" t="s">
        <v>24</v>
      </c>
      <c r="AT16" s="231"/>
      <c r="AU16" s="231"/>
      <c r="AV16" s="229">
        <f ca="1">IF(AF16="","",(YEAR(BF16)-YEAR(AF16)))</f>
        <v>43</v>
      </c>
      <c r="AW16" s="230"/>
      <c r="AX16" s="230"/>
      <c r="AY16" s="231" t="s">
        <v>9</v>
      </c>
      <c r="AZ16" s="231"/>
      <c r="BA16" s="231"/>
      <c r="BB16" s="135"/>
      <c r="BF16" s="232">
        <f ca="1">TODAY()</f>
        <v>45287</v>
      </c>
      <c r="BG16" s="233"/>
      <c r="BH16" s="233"/>
      <c r="BI16" s="234"/>
      <c r="BJ16" s="6" t="s">
        <v>26</v>
      </c>
    </row>
    <row r="17" spans="1:63" ht="36.75" customHeight="1">
      <c r="A17" s="199" t="s">
        <v>37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296" t="s">
        <v>41</v>
      </c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296"/>
      <c r="BB17" s="296"/>
      <c r="BJ17" s="5" t="s">
        <v>27</v>
      </c>
    </row>
    <row r="18" spans="1:63" ht="33" customHeight="1">
      <c r="A18" s="199" t="s">
        <v>38</v>
      </c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296" t="s">
        <v>74</v>
      </c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F18" s="1"/>
      <c r="BG18" s="1"/>
    </row>
    <row r="19" spans="1:63" ht="21" customHeight="1">
      <c r="A19" s="201" t="s">
        <v>39</v>
      </c>
      <c r="B19" s="202"/>
      <c r="C19" s="203"/>
      <c r="D19" s="210" t="s">
        <v>67</v>
      </c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2"/>
      <c r="P19" s="216">
        <v>45261</v>
      </c>
      <c r="Q19" s="217"/>
      <c r="R19" s="217"/>
      <c r="S19" s="217"/>
      <c r="T19" s="217"/>
      <c r="U19" s="217"/>
      <c r="V19" s="217"/>
      <c r="W19" s="217"/>
      <c r="X19" s="217"/>
      <c r="Y19" s="217"/>
      <c r="Z19" s="218"/>
      <c r="AA19" s="218"/>
      <c r="AB19" s="219"/>
      <c r="AC19" s="219"/>
      <c r="AD19" s="220" t="s">
        <v>5</v>
      </c>
      <c r="AE19" s="220"/>
      <c r="AF19" s="220"/>
      <c r="AG19" s="220"/>
      <c r="AH19" s="221">
        <v>45382</v>
      </c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3"/>
      <c r="AW19" s="224"/>
      <c r="AX19" s="224"/>
      <c r="AY19" s="224"/>
      <c r="AZ19" s="225"/>
      <c r="BA19" s="225"/>
      <c r="BB19" s="226"/>
      <c r="BF19" s="1"/>
      <c r="BG19" s="4"/>
    </row>
    <row r="20" spans="1:63" ht="21" customHeight="1">
      <c r="A20" s="204"/>
      <c r="B20" s="205"/>
      <c r="C20" s="206"/>
      <c r="D20" s="213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5"/>
      <c r="P20" s="227">
        <f>IF(AH19="","",(YEAR(AH19)-YEAR(P19))*12+MONTH(AH19)-MONTH(P19)+1)</f>
        <v>4</v>
      </c>
      <c r="Q20" s="228"/>
      <c r="R20" s="228"/>
      <c r="S20" s="228"/>
      <c r="T20" s="228"/>
      <c r="U20" s="158" t="s">
        <v>50</v>
      </c>
      <c r="V20" s="158"/>
      <c r="W20" s="158"/>
      <c r="X20" s="158"/>
      <c r="Y20" s="158"/>
      <c r="Z20" s="158"/>
      <c r="AA20" s="158"/>
      <c r="AB20" s="159"/>
      <c r="AC20" s="160" t="str">
        <f>IF(P14="","",IF(P15="","",IF(P19&lt;P15,"任用期間（始）が研究期間外です！",IF(AH19&gt;AF15,"任用期間（終）が研究期間外です！",IF(P20&lt;1,"任用期間が１ヶ月未満です！",IF(P20&gt;12,"任用期間が１年を超えています！",""))))))</f>
        <v/>
      </c>
      <c r="AD20" s="161"/>
      <c r="AE20" s="161"/>
      <c r="AF20" s="161"/>
      <c r="AG20" s="161"/>
      <c r="AH20" s="161"/>
      <c r="AI20" s="161"/>
      <c r="AJ20" s="161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1"/>
      <c r="AZ20" s="161"/>
      <c r="BA20" s="161"/>
      <c r="BB20" s="163"/>
      <c r="BF20" s="1"/>
      <c r="BG20" s="4"/>
    </row>
    <row r="21" spans="1:63" ht="26.25" customHeight="1">
      <c r="A21" s="204"/>
      <c r="B21" s="205"/>
      <c r="C21" s="206"/>
      <c r="D21" s="164" t="s">
        <v>80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6"/>
      <c r="P21" s="173" t="s">
        <v>54</v>
      </c>
      <c r="Q21" s="174"/>
      <c r="R21" s="174"/>
      <c r="S21" s="179" t="s">
        <v>77</v>
      </c>
      <c r="T21" s="180"/>
      <c r="U21" s="180"/>
      <c r="V21" s="181"/>
      <c r="W21" s="188" t="str">
        <f>IF($P$21="○","更新予定○⇒最長雇用年限：","")</f>
        <v>更新予定○⇒最長雇用年限：</v>
      </c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5" t="str">
        <f>IF(G21="○","まで","")</f>
        <v/>
      </c>
      <c r="AL21" s="190">
        <v>46112</v>
      </c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5" t="str">
        <f>IF(P21="○","まで","")</f>
        <v>まで</v>
      </c>
      <c r="AZ21" s="15"/>
      <c r="BA21" s="15"/>
      <c r="BB21" s="16"/>
      <c r="BF21" s="1"/>
      <c r="BG21" s="4"/>
    </row>
    <row r="22" spans="1:63" ht="19.5" customHeight="1">
      <c r="A22" s="204"/>
      <c r="B22" s="205"/>
      <c r="C22" s="206"/>
      <c r="D22" s="167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9"/>
      <c r="P22" s="175"/>
      <c r="Q22" s="176"/>
      <c r="R22" s="176"/>
      <c r="S22" s="182"/>
      <c r="T22" s="183"/>
      <c r="U22" s="183"/>
      <c r="V22" s="184"/>
      <c r="W22" s="188" t="str">
        <f>IF($P$21="○","更新後の予算確保の見通し","")</f>
        <v>更新後の予算確保の見通し</v>
      </c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2"/>
      <c r="BF22" s="1"/>
      <c r="BG22" s="4"/>
    </row>
    <row r="23" spans="1:63" ht="19.5" customHeight="1">
      <c r="A23" s="204"/>
      <c r="B23" s="205"/>
      <c r="C23" s="206"/>
      <c r="D23" s="167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9"/>
      <c r="P23" s="175"/>
      <c r="Q23" s="176"/>
      <c r="R23" s="176"/>
      <c r="S23" s="182"/>
      <c r="T23" s="183"/>
      <c r="U23" s="183"/>
      <c r="V23" s="184"/>
      <c r="W23" s="193" t="s">
        <v>91</v>
      </c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5"/>
      <c r="BF23" s="1"/>
      <c r="BG23" s="4"/>
    </row>
    <row r="24" spans="1:63" ht="39" customHeight="1">
      <c r="A24" s="204"/>
      <c r="B24" s="205"/>
      <c r="C24" s="206"/>
      <c r="D24" s="170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2"/>
      <c r="P24" s="177"/>
      <c r="Q24" s="178"/>
      <c r="R24" s="178"/>
      <c r="S24" s="185"/>
      <c r="T24" s="186"/>
      <c r="U24" s="186"/>
      <c r="V24" s="187"/>
      <c r="W24" s="196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8"/>
      <c r="BF24" s="1"/>
      <c r="BG24" s="4"/>
    </row>
    <row r="25" spans="1:63" ht="17.25">
      <c r="A25" s="204"/>
      <c r="B25" s="205"/>
      <c r="C25" s="206"/>
      <c r="D25" s="151" t="s">
        <v>43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2" t="s">
        <v>42</v>
      </c>
      <c r="Q25" s="153"/>
      <c r="R25" s="153"/>
      <c r="S25" s="153"/>
      <c r="T25" s="154">
        <v>5</v>
      </c>
      <c r="U25" s="154"/>
      <c r="V25" s="154"/>
      <c r="W25" s="154"/>
      <c r="X25" s="153" t="s">
        <v>3</v>
      </c>
      <c r="Y25" s="153"/>
      <c r="Z25" s="153"/>
      <c r="AA25" s="155">
        <v>25</v>
      </c>
      <c r="AB25" s="155"/>
      <c r="AC25" s="155"/>
      <c r="AD25" s="155"/>
      <c r="AE25" s="155"/>
      <c r="AF25" s="156" t="s">
        <v>8</v>
      </c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7"/>
    </row>
    <row r="26" spans="1:63" ht="30.75" customHeight="1">
      <c r="A26" s="204"/>
      <c r="B26" s="205"/>
      <c r="C26" s="206"/>
      <c r="D26" s="140" t="s">
        <v>61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  <c r="P26" s="143" t="s">
        <v>83</v>
      </c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5"/>
    </row>
    <row r="27" spans="1:63" ht="14.25">
      <c r="A27" s="204"/>
      <c r="B27" s="205"/>
      <c r="C27" s="206"/>
      <c r="D27" s="146" t="s">
        <v>30</v>
      </c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7">
        <f>IF((BF28=0),"",BF28)</f>
        <v>109</v>
      </c>
      <c r="Q27" s="148"/>
      <c r="R27" s="148"/>
      <c r="S27" s="148"/>
      <c r="T27" s="148"/>
      <c r="U27" s="148"/>
      <c r="V27" s="148"/>
      <c r="W27" s="148"/>
      <c r="X27" s="149" t="s">
        <v>8</v>
      </c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50"/>
      <c r="BF27" s="120">
        <f>AA25</f>
        <v>25</v>
      </c>
      <c r="BG27" s="121"/>
      <c r="BH27" s="6" t="s">
        <v>11</v>
      </c>
    </row>
    <row r="28" spans="1:63" ht="16.5" customHeight="1">
      <c r="A28" s="207"/>
      <c r="B28" s="208"/>
      <c r="C28" s="209"/>
      <c r="D28" s="115" t="s">
        <v>31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6"/>
      <c r="Q28" s="117"/>
      <c r="R28" s="117"/>
      <c r="S28" s="117"/>
      <c r="T28" s="117"/>
      <c r="U28" s="117"/>
      <c r="V28" s="117"/>
      <c r="W28" s="117"/>
      <c r="X28" s="118" t="s">
        <v>8</v>
      </c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9"/>
      <c r="BC28" s="2"/>
      <c r="BD28" s="2"/>
      <c r="BE28" s="2"/>
      <c r="BF28" s="120">
        <f>ROUNDUP(BF27*52/12,0)</f>
        <v>109</v>
      </c>
      <c r="BG28" s="121"/>
      <c r="BH28" s="2" t="s">
        <v>12</v>
      </c>
      <c r="BI28" s="2"/>
      <c r="BJ28" s="2"/>
      <c r="BK28" s="2"/>
    </row>
    <row r="29" spans="1:63" ht="17.25">
      <c r="A29" s="122" t="s">
        <v>40</v>
      </c>
      <c r="B29" s="123"/>
      <c r="C29" s="124"/>
      <c r="D29" s="131" t="s">
        <v>7</v>
      </c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3">
        <v>1000</v>
      </c>
      <c r="Q29" s="134"/>
      <c r="R29" s="134"/>
      <c r="S29" s="134"/>
      <c r="T29" s="134"/>
      <c r="U29" s="134"/>
      <c r="V29" s="134"/>
      <c r="W29" s="134"/>
      <c r="X29" s="135" t="s">
        <v>6</v>
      </c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F29" s="137">
        <f>BF28+P28</f>
        <v>109</v>
      </c>
      <c r="BG29" s="121"/>
      <c r="BH29" s="6" t="s">
        <v>13</v>
      </c>
    </row>
    <row r="30" spans="1:63" ht="19.5" customHeight="1">
      <c r="A30" s="125"/>
      <c r="B30" s="126"/>
      <c r="C30" s="127"/>
      <c r="D30" s="138" t="s">
        <v>29</v>
      </c>
      <c r="E30" s="139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92">
        <v>2000</v>
      </c>
      <c r="Q30" s="93"/>
      <c r="R30" s="93"/>
      <c r="S30" s="93"/>
      <c r="T30" s="93"/>
      <c r="U30" s="93"/>
      <c r="V30" s="93"/>
      <c r="W30" s="94"/>
      <c r="X30" s="95" t="s">
        <v>6</v>
      </c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F30" s="97">
        <f>IF(P27="","",BF29*P29+P30)</f>
        <v>111000</v>
      </c>
      <c r="BG30" s="98"/>
      <c r="BH30" s="6" t="s">
        <v>14</v>
      </c>
    </row>
    <row r="31" spans="1:63" ht="60" customHeight="1">
      <c r="A31" s="125"/>
      <c r="B31" s="126"/>
      <c r="C31" s="127"/>
      <c r="D31" s="99" t="s">
        <v>28</v>
      </c>
      <c r="E31" s="100"/>
      <c r="F31" s="105" t="s">
        <v>32</v>
      </c>
      <c r="G31" s="105"/>
      <c r="H31" s="105"/>
      <c r="I31" s="105"/>
      <c r="J31" s="105"/>
      <c r="K31" s="105"/>
      <c r="L31" s="105"/>
      <c r="M31" s="105"/>
      <c r="N31" s="105"/>
      <c r="O31" s="106"/>
      <c r="P31" s="107" t="str">
        <f>IF(AND(AA25&gt;=29,BF38&gt;=16),"要加入","不要")</f>
        <v>不要</v>
      </c>
      <c r="Q31" s="107"/>
      <c r="R31" s="107"/>
      <c r="S31" s="107"/>
      <c r="T31" s="108">
        <f>IF(P31="要加入",BF31*BF32+BF31*BF33+BF31*BF34,0)</f>
        <v>0</v>
      </c>
      <c r="U31" s="109"/>
      <c r="V31" s="109"/>
      <c r="W31" s="109"/>
      <c r="X31" s="109"/>
      <c r="Y31" s="109"/>
      <c r="Z31" s="110" t="s">
        <v>6</v>
      </c>
      <c r="AA31" s="110"/>
      <c r="AB31" s="111" t="s">
        <v>87</v>
      </c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2"/>
      <c r="BF31" s="113">
        <f>ROUNDUP(BF30,-4)</f>
        <v>120000</v>
      </c>
      <c r="BG31" s="114"/>
      <c r="BH31" s="6" t="s">
        <v>15</v>
      </c>
    </row>
    <row r="32" spans="1:63" ht="47.25" customHeight="1">
      <c r="A32" s="125"/>
      <c r="B32" s="126"/>
      <c r="C32" s="127"/>
      <c r="D32" s="101"/>
      <c r="E32" s="102"/>
      <c r="F32" s="86" t="s">
        <v>68</v>
      </c>
      <c r="G32" s="78"/>
      <c r="H32" s="78"/>
      <c r="I32" s="78"/>
      <c r="J32" s="78"/>
      <c r="K32" s="78"/>
      <c r="L32" s="78"/>
      <c r="M32" s="78"/>
      <c r="N32" s="78"/>
      <c r="O32" s="79"/>
      <c r="P32" s="87" t="str">
        <f>IF(P31="要加入","-",IF(AND(AA25&gt;=20,BF39&gt;=88000),"要加入","不要"))</f>
        <v>要加入</v>
      </c>
      <c r="Q32" s="83"/>
      <c r="R32" s="83"/>
      <c r="S32" s="88"/>
      <c r="T32" s="81">
        <f>IF(P32="要加入",BF31*BF32+BF31*BF33+BF31*BF34,0)</f>
        <v>16268.4</v>
      </c>
      <c r="U32" s="82"/>
      <c r="V32" s="82"/>
      <c r="W32" s="82"/>
      <c r="X32" s="82"/>
      <c r="Y32" s="82"/>
      <c r="Z32" s="89" t="s">
        <v>6</v>
      </c>
      <c r="AA32" s="89"/>
      <c r="AB32" s="90" t="s">
        <v>55</v>
      </c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1"/>
      <c r="BF32" s="46">
        <f>9.15/100</f>
        <v>9.1499999999999998E-2</v>
      </c>
      <c r="BG32" s="47"/>
      <c r="BH32" s="3" t="s">
        <v>16</v>
      </c>
    </row>
    <row r="33" spans="1:70" ht="27.95" customHeight="1">
      <c r="A33" s="125"/>
      <c r="B33" s="126"/>
      <c r="C33" s="127"/>
      <c r="D33" s="101"/>
      <c r="E33" s="102"/>
      <c r="F33" s="78" t="s">
        <v>33</v>
      </c>
      <c r="G33" s="78"/>
      <c r="H33" s="78"/>
      <c r="I33" s="78"/>
      <c r="J33" s="78"/>
      <c r="K33" s="78"/>
      <c r="L33" s="78"/>
      <c r="M33" s="78"/>
      <c r="N33" s="78"/>
      <c r="O33" s="79"/>
      <c r="P33" s="80" t="str">
        <f ca="1">IF(AND(P31="不要",P32="不要"),"不要",IF(AV16&gt;=40,"要加入","不要"))</f>
        <v>要加入</v>
      </c>
      <c r="Q33" s="80"/>
      <c r="R33" s="80"/>
      <c r="S33" s="80"/>
      <c r="T33" s="81">
        <f ca="1">IF(P33="要加入",BF31*BF35,0)</f>
        <v>1047.5999999999999</v>
      </c>
      <c r="U33" s="82"/>
      <c r="V33" s="82"/>
      <c r="W33" s="82"/>
      <c r="X33" s="82"/>
      <c r="Y33" s="82"/>
      <c r="Z33" s="83" t="s">
        <v>6</v>
      </c>
      <c r="AA33" s="83"/>
      <c r="AB33" s="84" t="s">
        <v>47</v>
      </c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5"/>
      <c r="BF33" s="46">
        <v>4.0469999999999999E-2</v>
      </c>
      <c r="BG33" s="47"/>
      <c r="BH33" s="3" t="s">
        <v>17</v>
      </c>
    </row>
    <row r="34" spans="1:70" ht="27.95" customHeight="1">
      <c r="A34" s="125"/>
      <c r="B34" s="126"/>
      <c r="C34" s="127"/>
      <c r="D34" s="103"/>
      <c r="E34" s="104"/>
      <c r="F34" s="69" t="s">
        <v>56</v>
      </c>
      <c r="G34" s="70"/>
      <c r="H34" s="70"/>
      <c r="I34" s="70"/>
      <c r="J34" s="70"/>
      <c r="K34" s="70"/>
      <c r="L34" s="70"/>
      <c r="M34" s="70"/>
      <c r="N34" s="70"/>
      <c r="O34" s="71"/>
      <c r="P34" s="72" t="str">
        <f>IF(BF27&gt;=20,"要加入","不要")</f>
        <v>要加入</v>
      </c>
      <c r="Q34" s="72"/>
      <c r="R34" s="72"/>
      <c r="S34" s="72"/>
      <c r="T34" s="73">
        <f>IF(P34="要加入",BF30*BF36,BF30*BF37)</f>
        <v>1263.1799999999998</v>
      </c>
      <c r="U34" s="74"/>
      <c r="V34" s="74"/>
      <c r="W34" s="74"/>
      <c r="X34" s="74"/>
      <c r="Y34" s="74"/>
      <c r="Z34" s="75" t="s">
        <v>6</v>
      </c>
      <c r="AA34" s="75"/>
      <c r="AB34" s="76" t="s">
        <v>60</v>
      </c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7"/>
      <c r="BF34" s="46">
        <v>3.5999999999999999E-3</v>
      </c>
      <c r="BG34" s="47"/>
      <c r="BH34" s="3" t="s">
        <v>21</v>
      </c>
      <c r="BI34" s="3"/>
      <c r="BJ34" s="3"/>
      <c r="BK34" s="3"/>
      <c r="BL34" s="3" t="s">
        <v>22</v>
      </c>
      <c r="BM34" s="3"/>
      <c r="BN34" s="3"/>
      <c r="BO34" s="3"/>
      <c r="BP34" s="3"/>
      <c r="BQ34" s="3"/>
    </row>
    <row r="35" spans="1:70" ht="24.75" customHeight="1" thickBot="1">
      <c r="A35" s="125"/>
      <c r="B35" s="126"/>
      <c r="C35" s="127"/>
      <c r="D35" s="40" t="s">
        <v>34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1"/>
      <c r="P35" s="42">
        <f ca="1">IF(BF30="","",ROUNDUP((BF30+T31+T32+T33+T34),-2))</f>
        <v>129600</v>
      </c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 t="s">
        <v>6</v>
      </c>
      <c r="AI35" s="43"/>
      <c r="AJ35" s="43"/>
      <c r="AK35" s="43"/>
      <c r="AL35" s="43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5"/>
      <c r="BF35" s="46">
        <v>8.7299999999999999E-3</v>
      </c>
      <c r="BG35" s="47"/>
      <c r="BH35" s="3" t="s">
        <v>20</v>
      </c>
      <c r="BI35" s="3"/>
      <c r="BJ35" s="3"/>
      <c r="BK35" s="3"/>
      <c r="BL35" s="3"/>
      <c r="BM35" s="3"/>
      <c r="BN35" s="3"/>
      <c r="BO35" s="3"/>
      <c r="BP35" s="3"/>
      <c r="BQ35" s="3"/>
      <c r="BR35" s="6" t="s">
        <v>75</v>
      </c>
    </row>
    <row r="36" spans="1:70" ht="24" customHeight="1" thickTop="1">
      <c r="A36" s="125"/>
      <c r="B36" s="126"/>
      <c r="C36" s="127"/>
      <c r="D36" s="48" t="s">
        <v>35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54">
        <f ca="1">IF(AC20="",P35*P20,"研究期間・雇用期間を確認してください")</f>
        <v>518400</v>
      </c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60" t="s">
        <v>6</v>
      </c>
      <c r="AI36" s="60"/>
      <c r="AJ36" s="60"/>
      <c r="AK36" s="60"/>
      <c r="AL36" s="61"/>
      <c r="AM36" s="65" t="s">
        <v>25</v>
      </c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F36" s="292">
        <v>1.1379999999999999E-2</v>
      </c>
      <c r="BG36" s="293"/>
      <c r="BH36" s="23" t="s">
        <v>18</v>
      </c>
      <c r="BI36" s="23"/>
      <c r="BJ36" s="23"/>
      <c r="BK36" s="23"/>
      <c r="BL36" s="23"/>
      <c r="BM36" s="23"/>
      <c r="BN36" s="23"/>
      <c r="BO36" s="23"/>
      <c r="BP36" s="23"/>
      <c r="BQ36" s="23"/>
      <c r="BR36" s="6" t="s">
        <v>45</v>
      </c>
    </row>
    <row r="37" spans="1:70" ht="11.25" customHeight="1">
      <c r="A37" s="125"/>
      <c r="B37" s="126"/>
      <c r="C37" s="127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  <c r="P37" s="56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44"/>
      <c r="AI37" s="44"/>
      <c r="AJ37" s="44"/>
      <c r="AK37" s="44"/>
      <c r="AL37" s="62"/>
      <c r="AM37" s="67">
        <f ca="1">IF(P14="","",(P36/P14))</f>
        <v>6.8174644923724353E-2</v>
      </c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F37" s="292">
        <v>2.8800000000000002E-3</v>
      </c>
      <c r="BG37" s="293"/>
      <c r="BH37" s="23" t="s">
        <v>19</v>
      </c>
      <c r="BI37" s="23"/>
      <c r="BJ37" s="23"/>
      <c r="BK37" s="23"/>
      <c r="BL37" s="23" t="s">
        <v>23</v>
      </c>
      <c r="BM37" s="23"/>
      <c r="BN37" s="23"/>
      <c r="BO37" s="23"/>
      <c r="BP37" s="23"/>
      <c r="BQ37" s="23"/>
    </row>
    <row r="38" spans="1:70" ht="11.25" customHeight="1" thickBot="1">
      <c r="A38" s="128"/>
      <c r="B38" s="129"/>
      <c r="C38" s="130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P38" s="58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63"/>
      <c r="AI38" s="63"/>
      <c r="AJ38" s="63"/>
      <c r="AK38" s="63"/>
      <c r="AL38" s="64"/>
      <c r="AM38" s="67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F38" s="294">
        <f>INT(T25*52/12)</f>
        <v>21</v>
      </c>
      <c r="BG38" s="295"/>
      <c r="BH38" s="23" t="s">
        <v>48</v>
      </c>
      <c r="BI38" s="23"/>
      <c r="BJ38" s="23"/>
      <c r="BK38" s="23"/>
      <c r="BL38" s="23"/>
      <c r="BM38" s="23"/>
      <c r="BN38" s="23"/>
      <c r="BO38" s="23"/>
      <c r="BP38" s="23"/>
      <c r="BQ38" s="23"/>
    </row>
    <row r="39" spans="1:70" s="14" customFormat="1" ht="18.75" customHeight="1" thickTop="1">
      <c r="A39" s="17" t="s">
        <v>57</v>
      </c>
      <c r="B39" s="17"/>
      <c r="C39" s="18"/>
      <c r="D39" s="17"/>
      <c r="E39" s="18"/>
      <c r="F39" s="18"/>
      <c r="G39" s="17"/>
      <c r="H39" s="17"/>
      <c r="I39" s="17"/>
      <c r="J39" s="18"/>
      <c r="K39" s="17"/>
      <c r="L39" s="17"/>
      <c r="M39" s="17"/>
      <c r="N39" s="17"/>
      <c r="O39" s="17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F39" s="28">
        <f>P29*AA25*52/12</f>
        <v>108333.33333333333</v>
      </c>
      <c r="BG39" s="28"/>
      <c r="BH39" s="14" t="s">
        <v>49</v>
      </c>
    </row>
    <row r="40" spans="1:70" s="14" customFormat="1" ht="17.25" customHeight="1">
      <c r="A40" s="29" t="s">
        <v>64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 t="s">
        <v>58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3"/>
      <c r="BF40" s="37"/>
      <c r="BG40" s="37"/>
    </row>
    <row r="41" spans="1:70" s="14" customFormat="1" ht="32.25" customHeight="1">
      <c r="A41" s="38" t="s">
        <v>59</v>
      </c>
      <c r="B41" s="38"/>
      <c r="C41" s="38"/>
      <c r="D41" s="38"/>
      <c r="E41" s="38"/>
      <c r="F41" s="39" t="s">
        <v>84</v>
      </c>
      <c r="G41" s="39"/>
      <c r="H41" s="39"/>
      <c r="I41" s="39"/>
      <c r="J41" s="39"/>
      <c r="K41" s="39"/>
      <c r="L41" s="39"/>
      <c r="M41" s="39"/>
      <c r="N41" s="39"/>
      <c r="O41" s="39"/>
      <c r="P41" s="34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6"/>
      <c r="BF41" s="37"/>
      <c r="BG41" s="37"/>
    </row>
  </sheetData>
  <mergeCells count="135">
    <mergeCell ref="A1:BB1"/>
    <mergeCell ref="A2:AM2"/>
    <mergeCell ref="AN2:BB2"/>
    <mergeCell ref="A3:BB3"/>
    <mergeCell ref="A4:AB4"/>
    <mergeCell ref="AC4:BB4"/>
    <mergeCell ref="A7:AC7"/>
    <mergeCell ref="AD7:AG7"/>
    <mergeCell ref="AH7:AY7"/>
    <mergeCell ref="AZ7:BB7"/>
    <mergeCell ref="A8:BB8"/>
    <mergeCell ref="A9:BB9"/>
    <mergeCell ref="A5:AC5"/>
    <mergeCell ref="AD5:AG5"/>
    <mergeCell ref="AH5:BB5"/>
    <mergeCell ref="A6:AC6"/>
    <mergeCell ref="AD6:AG6"/>
    <mergeCell ref="AH6:BB6"/>
    <mergeCell ref="A13:O13"/>
    <mergeCell ref="P13:AL13"/>
    <mergeCell ref="AN13:BA13"/>
    <mergeCell ref="A14:O14"/>
    <mergeCell ref="P14:AA14"/>
    <mergeCell ref="AE14:BB14"/>
    <mergeCell ref="A10:O10"/>
    <mergeCell ref="P10:BB10"/>
    <mergeCell ref="A11:O11"/>
    <mergeCell ref="P11:BB11"/>
    <mergeCell ref="A12:O12"/>
    <mergeCell ref="P12:AK12"/>
    <mergeCell ref="AN12:BA12"/>
    <mergeCell ref="AV16:AX16"/>
    <mergeCell ref="AY16:AZ16"/>
    <mergeCell ref="BA16:BB16"/>
    <mergeCell ref="BF16:BI16"/>
    <mergeCell ref="A17:O17"/>
    <mergeCell ref="P17:BB17"/>
    <mergeCell ref="A15:O15"/>
    <mergeCell ref="P15:AC15"/>
    <mergeCell ref="AD15:AE15"/>
    <mergeCell ref="AF15:AR15"/>
    <mergeCell ref="AS15:BB15"/>
    <mergeCell ref="A16:O16"/>
    <mergeCell ref="P16:AC16"/>
    <mergeCell ref="AD16:AE16"/>
    <mergeCell ref="AF16:AR16"/>
    <mergeCell ref="AS16:AU16"/>
    <mergeCell ref="A18:O18"/>
    <mergeCell ref="P18:BB18"/>
    <mergeCell ref="A19:C28"/>
    <mergeCell ref="D19:O20"/>
    <mergeCell ref="P19:AC19"/>
    <mergeCell ref="AD19:AG19"/>
    <mergeCell ref="AH19:AU19"/>
    <mergeCell ref="AV19:AY19"/>
    <mergeCell ref="AZ19:BB19"/>
    <mergeCell ref="P20:T20"/>
    <mergeCell ref="U20:AB20"/>
    <mergeCell ref="AC20:BB20"/>
    <mergeCell ref="D21:O24"/>
    <mergeCell ref="P21:R24"/>
    <mergeCell ref="S21:V24"/>
    <mergeCell ref="W21:AJ21"/>
    <mergeCell ref="AL21:AX21"/>
    <mergeCell ref="W22:BB22"/>
    <mergeCell ref="W23:BB24"/>
    <mergeCell ref="D26:O26"/>
    <mergeCell ref="P26:BB26"/>
    <mergeCell ref="D27:O27"/>
    <mergeCell ref="P27:W27"/>
    <mergeCell ref="X27:BB27"/>
    <mergeCell ref="BF27:BG27"/>
    <mergeCell ref="D25:O25"/>
    <mergeCell ref="P25:S25"/>
    <mergeCell ref="T25:W25"/>
    <mergeCell ref="X25:Z25"/>
    <mergeCell ref="AA25:AE25"/>
    <mergeCell ref="AF25:BB25"/>
    <mergeCell ref="D31:E34"/>
    <mergeCell ref="F31:O31"/>
    <mergeCell ref="P31:S31"/>
    <mergeCell ref="T31:Y31"/>
    <mergeCell ref="Z31:AA31"/>
    <mergeCell ref="AB31:BB31"/>
    <mergeCell ref="BF31:BG31"/>
    <mergeCell ref="D28:O28"/>
    <mergeCell ref="P28:W28"/>
    <mergeCell ref="X28:BB28"/>
    <mergeCell ref="BF28:BG28"/>
    <mergeCell ref="D29:O29"/>
    <mergeCell ref="P29:W29"/>
    <mergeCell ref="X29:BB29"/>
    <mergeCell ref="BF29:BG29"/>
    <mergeCell ref="D30:O30"/>
    <mergeCell ref="F32:O32"/>
    <mergeCell ref="BF32:BG32"/>
    <mergeCell ref="P30:W30"/>
    <mergeCell ref="X30:BB30"/>
    <mergeCell ref="BF30:BG30"/>
    <mergeCell ref="F34:O34"/>
    <mergeCell ref="P34:S34"/>
    <mergeCell ref="T34:Y34"/>
    <mergeCell ref="Z34:AA34"/>
    <mergeCell ref="AB34:BB34"/>
    <mergeCell ref="BF34:BG34"/>
    <mergeCell ref="F33:O33"/>
    <mergeCell ref="P33:S33"/>
    <mergeCell ref="T33:Y33"/>
    <mergeCell ref="Z33:AA33"/>
    <mergeCell ref="AB33:BB33"/>
    <mergeCell ref="BF33:BG33"/>
    <mergeCell ref="BF39:BG39"/>
    <mergeCell ref="A40:O40"/>
    <mergeCell ref="P40:BB41"/>
    <mergeCell ref="BF40:BG40"/>
    <mergeCell ref="A41:E41"/>
    <mergeCell ref="F41:O41"/>
    <mergeCell ref="BF41:BG41"/>
    <mergeCell ref="A29:C38"/>
    <mergeCell ref="D35:O35"/>
    <mergeCell ref="P35:AG35"/>
    <mergeCell ref="AH35:BB35"/>
    <mergeCell ref="BF35:BG35"/>
    <mergeCell ref="D36:O38"/>
    <mergeCell ref="P36:AG38"/>
    <mergeCell ref="AH36:AL38"/>
    <mergeCell ref="AM36:BB36"/>
    <mergeCell ref="BF36:BG36"/>
    <mergeCell ref="AM37:BB38"/>
    <mergeCell ref="BF37:BG37"/>
    <mergeCell ref="BF38:BG38"/>
    <mergeCell ref="P32:S32"/>
    <mergeCell ref="T32:Y32"/>
    <mergeCell ref="Z32:AA32"/>
    <mergeCell ref="AB32:BB32"/>
  </mergeCells>
  <phoneticPr fontId="1"/>
  <conditionalFormatting sqref="AC20:BB20">
    <cfRule type="notContainsBlanks" dxfId="1" priority="1">
      <formula>LEN(TRIM(AC20))&gt;0</formula>
    </cfRule>
  </conditionalFormatting>
  <dataValidations count="2">
    <dataValidation type="list" allowBlank="1" showInputMessage="1" showErrorMessage="1" sqref="P21:P23" xr:uid="{0CBEFC17-83F0-46AA-B0D9-2716D886EEB1}">
      <formula1>"○,×"</formula1>
    </dataValidation>
    <dataValidation imeMode="off" allowBlank="1" showInputMessage="1" showErrorMessage="1" sqref="U20 Q19:AB19 P19:P20 AC19:AC20 AH19:AU19 P15:AC15 AF15:AR15" xr:uid="{BE280139-C66B-4E83-BAAF-A167CB332347}"/>
  </dataValidations>
  <pageMargins left="0.74803149606299213" right="0.31496062992125984" top="0.55118110236220474" bottom="0.55118110236220474" header="0.35433070866141736" footer="0.35433070866141736"/>
  <pageSetup paperSize="9" scale="81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123825</xdr:colOff>
                    <xdr:row>38</xdr:row>
                    <xdr:rowOff>152400</xdr:rowOff>
                  </from>
                  <to>
                    <xdr:col>6</xdr:col>
                    <xdr:colOff>0</xdr:colOff>
                    <xdr:row>40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R41"/>
  <sheetViews>
    <sheetView workbookViewId="0">
      <selection activeCell="W21" sqref="W21:AJ21"/>
    </sheetView>
  </sheetViews>
  <sheetFormatPr defaultColWidth="1.625" defaultRowHeight="13.5"/>
  <cols>
    <col min="1" max="54" width="1.875" style="6" customWidth="1"/>
    <col min="55" max="57" width="1.625" style="6" customWidth="1"/>
    <col min="58" max="69" width="3.625" style="6" customWidth="1"/>
    <col min="70" max="72" width="8.5" style="6" customWidth="1"/>
    <col min="73" max="76" width="3.625" style="6" customWidth="1"/>
    <col min="77" max="16384" width="1.625" style="6"/>
  </cols>
  <sheetData>
    <row r="1" spans="1:62" s="8" customFormat="1" ht="26.25" customHeight="1">
      <c r="A1" s="276" t="s">
        <v>78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</row>
    <row r="2" spans="1:62" s="8" customFormat="1" ht="14.25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8" t="s">
        <v>76</v>
      </c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</row>
    <row r="3" spans="1:62" s="8" customFormat="1">
      <c r="A3" s="280" t="s">
        <v>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</row>
    <row r="4" spans="1:62" s="8" customForma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 t="s">
        <v>36</v>
      </c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</row>
    <row r="5" spans="1:62" s="8" customFormat="1" ht="17.25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75" t="s">
        <v>0</v>
      </c>
      <c r="AE5" s="275"/>
      <c r="AF5" s="275"/>
      <c r="AG5" s="275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</row>
    <row r="6" spans="1:62" s="8" customFormat="1" ht="17.25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70" t="s">
        <v>1</v>
      </c>
      <c r="AE6" s="270"/>
      <c r="AF6" s="270"/>
      <c r="AG6" s="270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</row>
    <row r="7" spans="1:62" s="8" customFormat="1" ht="17.25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70" t="s">
        <v>2</v>
      </c>
      <c r="AE7" s="270"/>
      <c r="AF7" s="270"/>
      <c r="AG7" s="270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2"/>
      <c r="BA7" s="272"/>
      <c r="BB7" s="272"/>
    </row>
    <row r="8" spans="1:62" s="8" customFormat="1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</row>
    <row r="9" spans="1:62">
      <c r="A9" s="274" t="s">
        <v>79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</row>
    <row r="10" spans="1:62" ht="42.75" customHeight="1">
      <c r="A10" s="261" t="s">
        <v>62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3"/>
      <c r="P10" s="264" t="s">
        <v>93</v>
      </c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6"/>
    </row>
    <row r="11" spans="1:62" ht="42.75" customHeight="1">
      <c r="A11" s="261" t="s">
        <v>63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3"/>
      <c r="P11" s="264" t="s">
        <v>88</v>
      </c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6"/>
    </row>
    <row r="12" spans="1:62" ht="31.5" customHeight="1">
      <c r="A12" s="235" t="s">
        <v>81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67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10"/>
      <c r="AM12" s="10" t="s">
        <v>10</v>
      </c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11" t="s">
        <v>53</v>
      </c>
    </row>
    <row r="13" spans="1:62" ht="31.5" customHeight="1">
      <c r="A13" s="235" t="s">
        <v>82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54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10" t="s">
        <v>10</v>
      </c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11" t="s">
        <v>53</v>
      </c>
    </row>
    <row r="14" spans="1:62" ht="31.5" customHeight="1">
      <c r="A14" s="256" t="s">
        <v>92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257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9" t="s">
        <v>6</v>
      </c>
      <c r="AC14" s="9"/>
      <c r="AD14" s="9"/>
      <c r="AE14" s="259" t="s">
        <v>65</v>
      </c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60"/>
    </row>
    <row r="15" spans="1:62" ht="28.5" customHeight="1">
      <c r="A15" s="235" t="s">
        <v>46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7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9" t="s">
        <v>5</v>
      </c>
      <c r="AE15" s="239"/>
      <c r="AF15" s="240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2" t="s">
        <v>66</v>
      </c>
      <c r="AT15" s="243"/>
      <c r="AU15" s="243"/>
      <c r="AV15" s="243"/>
      <c r="AW15" s="243"/>
      <c r="AX15" s="243"/>
      <c r="AY15" s="243"/>
      <c r="AZ15" s="243"/>
      <c r="BA15" s="243"/>
      <c r="BB15" s="244"/>
    </row>
    <row r="16" spans="1:62" ht="36" customHeight="1">
      <c r="A16" s="245" t="s">
        <v>89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7"/>
      <c r="P16" s="248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50" t="s">
        <v>10</v>
      </c>
      <c r="AE16" s="250"/>
      <c r="AF16" s="251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3" t="s">
        <v>24</v>
      </c>
      <c r="AT16" s="231"/>
      <c r="AU16" s="231"/>
      <c r="AV16" s="229" t="str">
        <f>IF(AF16="","",(YEAR(BF16)-YEAR(AF16)))</f>
        <v/>
      </c>
      <c r="AW16" s="230"/>
      <c r="AX16" s="230"/>
      <c r="AY16" s="231" t="s">
        <v>9</v>
      </c>
      <c r="AZ16" s="231"/>
      <c r="BA16" s="231"/>
      <c r="BB16" s="135"/>
      <c r="BF16" s="232">
        <f ca="1">TODAY()</f>
        <v>45287</v>
      </c>
      <c r="BG16" s="233"/>
      <c r="BH16" s="233"/>
      <c r="BI16" s="234"/>
      <c r="BJ16" s="6" t="s">
        <v>26</v>
      </c>
    </row>
    <row r="17" spans="1:63" ht="36.75" customHeight="1">
      <c r="A17" s="199" t="s">
        <v>37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J17" s="5" t="s">
        <v>27</v>
      </c>
    </row>
    <row r="18" spans="1:63" ht="33" customHeight="1">
      <c r="A18" s="199" t="s">
        <v>38</v>
      </c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F18" s="1"/>
      <c r="BG18" s="1"/>
    </row>
    <row r="19" spans="1:63" ht="21" customHeight="1">
      <c r="A19" s="201" t="s">
        <v>39</v>
      </c>
      <c r="B19" s="202"/>
      <c r="C19" s="203"/>
      <c r="D19" s="210" t="s">
        <v>67</v>
      </c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2"/>
      <c r="P19" s="216"/>
      <c r="Q19" s="217"/>
      <c r="R19" s="217"/>
      <c r="S19" s="217"/>
      <c r="T19" s="217"/>
      <c r="U19" s="217"/>
      <c r="V19" s="217"/>
      <c r="W19" s="217"/>
      <c r="X19" s="217"/>
      <c r="Y19" s="217"/>
      <c r="Z19" s="218"/>
      <c r="AA19" s="218"/>
      <c r="AB19" s="219"/>
      <c r="AC19" s="219"/>
      <c r="AD19" s="220" t="s">
        <v>5</v>
      </c>
      <c r="AE19" s="220"/>
      <c r="AF19" s="220"/>
      <c r="AG19" s="220"/>
      <c r="AH19" s="221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3"/>
      <c r="AW19" s="224"/>
      <c r="AX19" s="224"/>
      <c r="AY19" s="224"/>
      <c r="AZ19" s="225"/>
      <c r="BA19" s="225"/>
      <c r="BB19" s="226"/>
      <c r="BF19" s="1"/>
      <c r="BG19" s="4"/>
    </row>
    <row r="20" spans="1:63" ht="21" customHeight="1">
      <c r="A20" s="204"/>
      <c r="B20" s="205"/>
      <c r="C20" s="206"/>
      <c r="D20" s="213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5"/>
      <c r="P20" s="227" t="str">
        <f>IF(AH19="","",(YEAR(AH19)-YEAR(P19))*12+MONTH(AH19)-MONTH(P19)+1)</f>
        <v/>
      </c>
      <c r="Q20" s="228"/>
      <c r="R20" s="228"/>
      <c r="S20" s="228"/>
      <c r="T20" s="228"/>
      <c r="U20" s="158" t="s">
        <v>50</v>
      </c>
      <c r="V20" s="158"/>
      <c r="W20" s="158"/>
      <c r="X20" s="158"/>
      <c r="Y20" s="158"/>
      <c r="Z20" s="158"/>
      <c r="AA20" s="158"/>
      <c r="AB20" s="159"/>
      <c r="AC20" s="160" t="str">
        <f>IF(P14="","",IF(P15="","",IF(P19&lt;P15,"任用期間（始）が研究期間外です！",IF(AH19&gt;AF15,"任用期間（終）が研究期間外です！",IF(P20&lt;1,"任用期間が１ヶ月未満です！",IF(P20&gt;12,"任用期間が１年を超えています！",""))))))</f>
        <v/>
      </c>
      <c r="AD20" s="161"/>
      <c r="AE20" s="161"/>
      <c r="AF20" s="161"/>
      <c r="AG20" s="161"/>
      <c r="AH20" s="161"/>
      <c r="AI20" s="161"/>
      <c r="AJ20" s="161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1"/>
      <c r="AZ20" s="161"/>
      <c r="BA20" s="161"/>
      <c r="BB20" s="163"/>
      <c r="BF20" s="1"/>
      <c r="BG20" s="4"/>
    </row>
    <row r="21" spans="1:63" ht="26.25" customHeight="1">
      <c r="A21" s="204"/>
      <c r="B21" s="205"/>
      <c r="C21" s="206"/>
      <c r="D21" s="164" t="s">
        <v>80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6"/>
      <c r="P21" s="173"/>
      <c r="Q21" s="174"/>
      <c r="R21" s="174"/>
      <c r="S21" s="179" t="s">
        <v>77</v>
      </c>
      <c r="T21" s="180"/>
      <c r="U21" s="180"/>
      <c r="V21" s="181"/>
      <c r="W21" s="188" t="str">
        <f>IF($P$21="○","更新予定○⇒最長雇用年限：","")</f>
        <v/>
      </c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5" t="str">
        <f>IF(G21="○","まで","")</f>
        <v/>
      </c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5" t="str">
        <f>IF(P21="○","まで","")</f>
        <v/>
      </c>
      <c r="AZ21" s="15"/>
      <c r="BA21" s="15"/>
      <c r="BB21" s="16"/>
      <c r="BF21" s="1"/>
      <c r="BG21" s="4"/>
    </row>
    <row r="22" spans="1:63" ht="19.5" customHeight="1">
      <c r="A22" s="204"/>
      <c r="B22" s="205"/>
      <c r="C22" s="206"/>
      <c r="D22" s="167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9"/>
      <c r="P22" s="175"/>
      <c r="Q22" s="176"/>
      <c r="R22" s="176"/>
      <c r="S22" s="182"/>
      <c r="T22" s="183"/>
      <c r="U22" s="183"/>
      <c r="V22" s="184"/>
      <c r="W22" s="188" t="str">
        <f>IF($P$21="○","更新後の予算確保の見通し","")</f>
        <v/>
      </c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2"/>
      <c r="BF22" s="1"/>
      <c r="BG22" s="4"/>
    </row>
    <row r="23" spans="1:63" ht="19.5" customHeight="1">
      <c r="A23" s="204"/>
      <c r="B23" s="205"/>
      <c r="C23" s="206"/>
      <c r="D23" s="167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9"/>
      <c r="P23" s="175"/>
      <c r="Q23" s="176"/>
      <c r="R23" s="176"/>
      <c r="S23" s="182"/>
      <c r="T23" s="183"/>
      <c r="U23" s="183"/>
      <c r="V23" s="184"/>
      <c r="W23" s="193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5"/>
      <c r="BF23" s="1"/>
      <c r="BG23" s="4"/>
    </row>
    <row r="24" spans="1:63" ht="39" customHeight="1">
      <c r="A24" s="204"/>
      <c r="B24" s="205"/>
      <c r="C24" s="206"/>
      <c r="D24" s="170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2"/>
      <c r="P24" s="177"/>
      <c r="Q24" s="178"/>
      <c r="R24" s="178"/>
      <c r="S24" s="185"/>
      <c r="T24" s="186"/>
      <c r="U24" s="186"/>
      <c r="V24" s="187"/>
      <c r="W24" s="196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8"/>
      <c r="BF24" s="1"/>
      <c r="BG24" s="4"/>
    </row>
    <row r="25" spans="1:63" ht="17.25">
      <c r="A25" s="204"/>
      <c r="B25" s="205"/>
      <c r="C25" s="206"/>
      <c r="D25" s="151" t="s">
        <v>43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2" t="s">
        <v>42</v>
      </c>
      <c r="Q25" s="153"/>
      <c r="R25" s="153"/>
      <c r="S25" s="153"/>
      <c r="T25" s="154"/>
      <c r="U25" s="154"/>
      <c r="V25" s="154"/>
      <c r="W25" s="154"/>
      <c r="X25" s="153" t="s">
        <v>3</v>
      </c>
      <c r="Y25" s="153"/>
      <c r="Z25" s="153"/>
      <c r="AA25" s="155"/>
      <c r="AB25" s="155"/>
      <c r="AC25" s="155"/>
      <c r="AD25" s="155"/>
      <c r="AE25" s="155"/>
      <c r="AF25" s="156" t="s">
        <v>8</v>
      </c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7"/>
    </row>
    <row r="26" spans="1:63" ht="30.75" customHeight="1">
      <c r="A26" s="204"/>
      <c r="B26" s="205"/>
      <c r="C26" s="206"/>
      <c r="D26" s="140" t="s">
        <v>61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  <c r="P26" s="143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5"/>
    </row>
    <row r="27" spans="1:63" ht="14.25">
      <c r="A27" s="204"/>
      <c r="B27" s="205"/>
      <c r="C27" s="206"/>
      <c r="D27" s="146" t="s">
        <v>30</v>
      </c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7" t="str">
        <f>IF((BF28=0),"",BF28)</f>
        <v/>
      </c>
      <c r="Q27" s="148"/>
      <c r="R27" s="148"/>
      <c r="S27" s="148"/>
      <c r="T27" s="148"/>
      <c r="U27" s="148"/>
      <c r="V27" s="148"/>
      <c r="W27" s="148"/>
      <c r="X27" s="149" t="s">
        <v>8</v>
      </c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50"/>
      <c r="BF27" s="120">
        <f>AA25</f>
        <v>0</v>
      </c>
      <c r="BG27" s="121"/>
      <c r="BH27" s="6" t="s">
        <v>11</v>
      </c>
    </row>
    <row r="28" spans="1:63" ht="16.5" customHeight="1">
      <c r="A28" s="207"/>
      <c r="B28" s="208"/>
      <c r="C28" s="209"/>
      <c r="D28" s="115" t="s">
        <v>31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6"/>
      <c r="Q28" s="117"/>
      <c r="R28" s="117"/>
      <c r="S28" s="117"/>
      <c r="T28" s="117"/>
      <c r="U28" s="117"/>
      <c r="V28" s="117"/>
      <c r="W28" s="117"/>
      <c r="X28" s="118" t="s">
        <v>8</v>
      </c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9"/>
      <c r="BC28" s="2"/>
      <c r="BD28" s="2"/>
      <c r="BE28" s="2"/>
      <c r="BF28" s="120">
        <f>ROUNDUP(BF27*52/12,0)</f>
        <v>0</v>
      </c>
      <c r="BG28" s="121"/>
      <c r="BH28" s="2" t="s">
        <v>12</v>
      </c>
      <c r="BI28" s="2"/>
      <c r="BJ28" s="2"/>
      <c r="BK28" s="2"/>
    </row>
    <row r="29" spans="1:63" ht="17.25">
      <c r="A29" s="122" t="s">
        <v>40</v>
      </c>
      <c r="B29" s="123"/>
      <c r="C29" s="124"/>
      <c r="D29" s="131" t="s">
        <v>7</v>
      </c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3"/>
      <c r="Q29" s="134"/>
      <c r="R29" s="134"/>
      <c r="S29" s="134"/>
      <c r="T29" s="134"/>
      <c r="U29" s="134"/>
      <c r="V29" s="134"/>
      <c r="W29" s="134"/>
      <c r="X29" s="135" t="s">
        <v>6</v>
      </c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F29" s="137">
        <f>BF28+P28</f>
        <v>0</v>
      </c>
      <c r="BG29" s="121"/>
      <c r="BH29" s="6" t="s">
        <v>13</v>
      </c>
    </row>
    <row r="30" spans="1:63" ht="19.5" customHeight="1">
      <c r="A30" s="125"/>
      <c r="B30" s="126"/>
      <c r="C30" s="127"/>
      <c r="D30" s="138" t="s">
        <v>29</v>
      </c>
      <c r="E30" s="139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92"/>
      <c r="Q30" s="93"/>
      <c r="R30" s="93"/>
      <c r="S30" s="93"/>
      <c r="T30" s="93"/>
      <c r="U30" s="93"/>
      <c r="V30" s="93"/>
      <c r="W30" s="94"/>
      <c r="X30" s="95" t="s">
        <v>6</v>
      </c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F30" s="97" t="str">
        <f>IF(P27="","",BF29*P29+P30)</f>
        <v/>
      </c>
      <c r="BG30" s="98"/>
      <c r="BH30" s="6" t="s">
        <v>14</v>
      </c>
    </row>
    <row r="31" spans="1:63" ht="60" customHeight="1">
      <c r="A31" s="125"/>
      <c r="B31" s="126"/>
      <c r="C31" s="127"/>
      <c r="D31" s="99" t="s">
        <v>28</v>
      </c>
      <c r="E31" s="100"/>
      <c r="F31" s="105" t="s">
        <v>32</v>
      </c>
      <c r="G31" s="105"/>
      <c r="H31" s="105"/>
      <c r="I31" s="105"/>
      <c r="J31" s="105"/>
      <c r="K31" s="105"/>
      <c r="L31" s="105"/>
      <c r="M31" s="105"/>
      <c r="N31" s="105"/>
      <c r="O31" s="106"/>
      <c r="P31" s="107" t="str">
        <f>IF(AND(AA25&gt;=29,BF38&gt;=16),"要加入","不要")</f>
        <v>不要</v>
      </c>
      <c r="Q31" s="107"/>
      <c r="R31" s="107"/>
      <c r="S31" s="107"/>
      <c r="T31" s="108">
        <f>IF(P31="要加入",BF31*BF32+BF31*BF33+BF31*BF34,0)</f>
        <v>0</v>
      </c>
      <c r="U31" s="109"/>
      <c r="V31" s="109"/>
      <c r="W31" s="109"/>
      <c r="X31" s="109"/>
      <c r="Y31" s="109"/>
      <c r="Z31" s="110" t="s">
        <v>6</v>
      </c>
      <c r="AA31" s="110"/>
      <c r="AB31" s="111" t="s">
        <v>87</v>
      </c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2"/>
      <c r="BF31" s="113" t="e">
        <f>ROUNDUP(BF30,-4)</f>
        <v>#VALUE!</v>
      </c>
      <c r="BG31" s="114"/>
      <c r="BH31" s="6" t="s">
        <v>15</v>
      </c>
    </row>
    <row r="32" spans="1:63" ht="47.25" customHeight="1">
      <c r="A32" s="125"/>
      <c r="B32" s="126"/>
      <c r="C32" s="127"/>
      <c r="D32" s="101"/>
      <c r="E32" s="102"/>
      <c r="F32" s="86" t="s">
        <v>68</v>
      </c>
      <c r="G32" s="78"/>
      <c r="H32" s="78"/>
      <c r="I32" s="78"/>
      <c r="J32" s="78"/>
      <c r="K32" s="78"/>
      <c r="L32" s="78"/>
      <c r="M32" s="78"/>
      <c r="N32" s="78"/>
      <c r="O32" s="79"/>
      <c r="P32" s="87" t="str">
        <f>IF(P31="要加入","-",IF(AND(AA25&gt;=20,BF39&gt;=88000),"要加入","不要"))</f>
        <v>不要</v>
      </c>
      <c r="Q32" s="83"/>
      <c r="R32" s="83"/>
      <c r="S32" s="88"/>
      <c r="T32" s="81" t="str">
        <f>IF(P32="要加入",BF31*BF32+BF31*BF33+BF31*BF34,"0")</f>
        <v>0</v>
      </c>
      <c r="U32" s="82"/>
      <c r="V32" s="82"/>
      <c r="W32" s="82"/>
      <c r="X32" s="82"/>
      <c r="Y32" s="82"/>
      <c r="Z32" s="89" t="s">
        <v>6</v>
      </c>
      <c r="AA32" s="89"/>
      <c r="AB32" s="90" t="s">
        <v>55</v>
      </c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1"/>
      <c r="BF32" s="46">
        <f>9.15/100</f>
        <v>9.1499999999999998E-2</v>
      </c>
      <c r="BG32" s="47"/>
      <c r="BH32" s="3" t="s">
        <v>16</v>
      </c>
    </row>
    <row r="33" spans="1:70" ht="27.95" customHeight="1">
      <c r="A33" s="125"/>
      <c r="B33" s="126"/>
      <c r="C33" s="127"/>
      <c r="D33" s="101"/>
      <c r="E33" s="102"/>
      <c r="F33" s="78" t="s">
        <v>33</v>
      </c>
      <c r="G33" s="78"/>
      <c r="H33" s="78"/>
      <c r="I33" s="78"/>
      <c r="J33" s="78"/>
      <c r="K33" s="78"/>
      <c r="L33" s="78"/>
      <c r="M33" s="78"/>
      <c r="N33" s="78"/>
      <c r="O33" s="79"/>
      <c r="P33" s="80" t="str">
        <f>IF(AND(P31="不要",P32="不要"),"不要",IF(AV16&gt;=40,"要加入","不要"))</f>
        <v>不要</v>
      </c>
      <c r="Q33" s="80"/>
      <c r="R33" s="80"/>
      <c r="S33" s="80"/>
      <c r="T33" s="81">
        <f>IF(P33="要加入",BF31*BF35,0)</f>
        <v>0</v>
      </c>
      <c r="U33" s="82"/>
      <c r="V33" s="82"/>
      <c r="W33" s="82"/>
      <c r="X33" s="82"/>
      <c r="Y33" s="82"/>
      <c r="Z33" s="83" t="s">
        <v>6</v>
      </c>
      <c r="AA33" s="83"/>
      <c r="AB33" s="84" t="s">
        <v>47</v>
      </c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5"/>
      <c r="BF33" s="46">
        <v>4.0469999999999999E-2</v>
      </c>
      <c r="BG33" s="47"/>
      <c r="BH33" s="3" t="s">
        <v>17</v>
      </c>
    </row>
    <row r="34" spans="1:70" ht="27.95" customHeight="1">
      <c r="A34" s="125"/>
      <c r="B34" s="126"/>
      <c r="C34" s="127"/>
      <c r="D34" s="103"/>
      <c r="E34" s="104"/>
      <c r="F34" s="69" t="s">
        <v>56</v>
      </c>
      <c r="G34" s="70"/>
      <c r="H34" s="70"/>
      <c r="I34" s="70"/>
      <c r="J34" s="70"/>
      <c r="K34" s="70"/>
      <c r="L34" s="70"/>
      <c r="M34" s="70"/>
      <c r="N34" s="70"/>
      <c r="O34" s="71"/>
      <c r="P34" s="72" t="str">
        <f>IF(BF27&gt;=20,"要加入","不要")</f>
        <v>不要</v>
      </c>
      <c r="Q34" s="72"/>
      <c r="R34" s="72"/>
      <c r="S34" s="72"/>
      <c r="T34" s="73" t="e">
        <f>IF(P34="要加入",BF30*BF36,BF30*BF37)</f>
        <v>#VALUE!</v>
      </c>
      <c r="U34" s="74"/>
      <c r="V34" s="74"/>
      <c r="W34" s="74"/>
      <c r="X34" s="74"/>
      <c r="Y34" s="74"/>
      <c r="Z34" s="75" t="s">
        <v>6</v>
      </c>
      <c r="AA34" s="75"/>
      <c r="AB34" s="76" t="s">
        <v>60</v>
      </c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7"/>
      <c r="BF34" s="46">
        <v>3.5999999999999999E-3</v>
      </c>
      <c r="BG34" s="47"/>
      <c r="BH34" s="3" t="s">
        <v>21</v>
      </c>
      <c r="BI34" s="3"/>
      <c r="BJ34" s="3"/>
      <c r="BK34" s="3"/>
      <c r="BL34" s="3" t="s">
        <v>22</v>
      </c>
      <c r="BM34" s="3"/>
      <c r="BN34" s="3"/>
      <c r="BO34" s="3"/>
      <c r="BP34" s="3"/>
      <c r="BQ34" s="3"/>
    </row>
    <row r="35" spans="1:70" ht="24.75" customHeight="1" thickBot="1">
      <c r="A35" s="125"/>
      <c r="B35" s="126"/>
      <c r="C35" s="127"/>
      <c r="D35" s="40" t="s">
        <v>34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1"/>
      <c r="P35" s="42" t="str">
        <f>IF(BF30="","",ROUNDUP((BF30+T31+T32+T33+T34),-2))</f>
        <v/>
      </c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 t="s">
        <v>6</v>
      </c>
      <c r="AI35" s="43"/>
      <c r="AJ35" s="43"/>
      <c r="AK35" s="43"/>
      <c r="AL35" s="43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5"/>
      <c r="BF35" s="46">
        <v>8.7299999999999999E-3</v>
      </c>
      <c r="BG35" s="47"/>
      <c r="BH35" s="3" t="s">
        <v>20</v>
      </c>
      <c r="BI35" s="3"/>
      <c r="BJ35" s="3"/>
      <c r="BK35" s="3"/>
      <c r="BL35" s="3"/>
      <c r="BM35" s="3"/>
      <c r="BN35" s="3"/>
      <c r="BO35" s="3"/>
      <c r="BP35" s="3"/>
      <c r="BQ35" s="3"/>
      <c r="BR35" s="6" t="s">
        <v>75</v>
      </c>
    </row>
    <row r="36" spans="1:70" ht="24" customHeight="1" thickTop="1">
      <c r="A36" s="125"/>
      <c r="B36" s="126"/>
      <c r="C36" s="127"/>
      <c r="D36" s="48" t="s">
        <v>35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54" t="e">
        <f>IF(AC20="",P35*P20,"研究期間・雇用期間を確認してください")</f>
        <v>#VALUE!</v>
      </c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60" t="s">
        <v>6</v>
      </c>
      <c r="AI36" s="60"/>
      <c r="AJ36" s="60"/>
      <c r="AK36" s="60"/>
      <c r="AL36" s="61"/>
      <c r="AM36" s="65" t="s">
        <v>25</v>
      </c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F36" s="24">
        <v>1.1379999999999999E-2</v>
      </c>
      <c r="BG36" s="25"/>
      <c r="BH36" s="7" t="s">
        <v>18</v>
      </c>
      <c r="BI36" s="3"/>
      <c r="BJ36" s="3"/>
      <c r="BK36" s="3"/>
      <c r="BL36" s="3"/>
      <c r="BM36" s="3"/>
      <c r="BN36" s="3"/>
      <c r="BO36" s="3"/>
      <c r="BP36" s="3"/>
      <c r="BQ36" s="3"/>
      <c r="BR36" s="6" t="s">
        <v>45</v>
      </c>
    </row>
    <row r="37" spans="1:70" ht="11.25" customHeight="1">
      <c r="A37" s="125"/>
      <c r="B37" s="126"/>
      <c r="C37" s="127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  <c r="P37" s="56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44"/>
      <c r="AI37" s="44"/>
      <c r="AJ37" s="44"/>
      <c r="AK37" s="44"/>
      <c r="AL37" s="62"/>
      <c r="AM37" s="67" t="str">
        <f>IF(P14="","",(P36/P14))</f>
        <v/>
      </c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F37" s="24">
        <v>2.8800000000000002E-3</v>
      </c>
      <c r="BG37" s="25"/>
      <c r="BH37" s="7" t="s">
        <v>19</v>
      </c>
      <c r="BI37" s="3"/>
      <c r="BJ37" s="3"/>
      <c r="BK37" s="3"/>
      <c r="BL37" s="7" t="s">
        <v>23</v>
      </c>
      <c r="BM37" s="3"/>
      <c r="BN37" s="3"/>
      <c r="BO37" s="3"/>
      <c r="BP37" s="3"/>
      <c r="BQ37" s="3"/>
    </row>
    <row r="38" spans="1:70" ht="11.25" customHeight="1" thickBot="1">
      <c r="A38" s="128"/>
      <c r="B38" s="129"/>
      <c r="C38" s="130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P38" s="58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63"/>
      <c r="AI38" s="63"/>
      <c r="AJ38" s="63"/>
      <c r="AK38" s="63"/>
      <c r="AL38" s="64"/>
      <c r="AM38" s="67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F38" s="26">
        <f>INT(T25*52/12)</f>
        <v>0</v>
      </c>
      <c r="BG38" s="27"/>
      <c r="BH38" s="7" t="s">
        <v>48</v>
      </c>
      <c r="BI38" s="7"/>
      <c r="BJ38" s="7"/>
      <c r="BK38" s="7"/>
      <c r="BL38" s="7"/>
      <c r="BM38" s="7"/>
      <c r="BN38" s="7"/>
      <c r="BO38" s="7"/>
      <c r="BP38" s="7"/>
      <c r="BQ38" s="7"/>
    </row>
    <row r="39" spans="1:70" s="14" customFormat="1" ht="18.75" customHeight="1" thickTop="1">
      <c r="A39" s="17" t="s">
        <v>57</v>
      </c>
      <c r="B39" s="17"/>
      <c r="C39" s="18"/>
      <c r="D39" s="17"/>
      <c r="E39" s="18"/>
      <c r="F39" s="18"/>
      <c r="G39" s="17"/>
      <c r="H39" s="17"/>
      <c r="I39" s="17"/>
      <c r="J39" s="18"/>
      <c r="K39" s="17"/>
      <c r="L39" s="17"/>
      <c r="M39" s="17"/>
      <c r="N39" s="17"/>
      <c r="O39" s="17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F39" s="28">
        <f>P29*AA25*52/12</f>
        <v>0</v>
      </c>
      <c r="BG39" s="28"/>
      <c r="BH39" s="14" t="s">
        <v>49</v>
      </c>
    </row>
    <row r="40" spans="1:70" s="14" customFormat="1" ht="17.25" customHeight="1">
      <c r="A40" s="29" t="s">
        <v>64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 t="s">
        <v>58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3"/>
      <c r="BF40" s="37"/>
      <c r="BG40" s="37"/>
    </row>
    <row r="41" spans="1:70" s="14" customFormat="1" ht="32.25" customHeight="1">
      <c r="A41" s="38" t="s">
        <v>59</v>
      </c>
      <c r="B41" s="38"/>
      <c r="C41" s="38"/>
      <c r="D41" s="38"/>
      <c r="E41" s="38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4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6"/>
      <c r="BF41" s="37"/>
      <c r="BG41" s="37"/>
    </row>
  </sheetData>
  <mergeCells count="135">
    <mergeCell ref="W21:AJ21"/>
    <mergeCell ref="P27:W27"/>
    <mergeCell ref="X27:BB27"/>
    <mergeCell ref="A1:BB1"/>
    <mergeCell ref="A2:AM2"/>
    <mergeCell ref="AN2:BB2"/>
    <mergeCell ref="A6:AC6"/>
    <mergeCell ref="AD6:AG6"/>
    <mergeCell ref="AH6:BB6"/>
    <mergeCell ref="A10:O10"/>
    <mergeCell ref="P10:BB10"/>
    <mergeCell ref="A7:AC7"/>
    <mergeCell ref="AD7:AG7"/>
    <mergeCell ref="AH7:AY7"/>
    <mergeCell ref="AZ7:BB7"/>
    <mergeCell ref="A3:BB3"/>
    <mergeCell ref="A4:AB4"/>
    <mergeCell ref="AC4:BB4"/>
    <mergeCell ref="A5:AC5"/>
    <mergeCell ref="AD5:AG5"/>
    <mergeCell ref="AH5:BB5"/>
    <mergeCell ref="A13:O13"/>
    <mergeCell ref="P13:AL13"/>
    <mergeCell ref="AN13:BA13"/>
    <mergeCell ref="P14:AA14"/>
    <mergeCell ref="A8:BB8"/>
    <mergeCell ref="A9:BB9"/>
    <mergeCell ref="A12:O12"/>
    <mergeCell ref="P12:AK12"/>
    <mergeCell ref="AN12:BA12"/>
    <mergeCell ref="P11:BB11"/>
    <mergeCell ref="A11:O11"/>
    <mergeCell ref="AE14:BB14"/>
    <mergeCell ref="A14:O14"/>
    <mergeCell ref="BF16:BI16"/>
    <mergeCell ref="A17:O17"/>
    <mergeCell ref="P17:BB17"/>
    <mergeCell ref="A15:O15"/>
    <mergeCell ref="P15:AC15"/>
    <mergeCell ref="AD15:AE15"/>
    <mergeCell ref="AF15:AR15"/>
    <mergeCell ref="AS15:BB15"/>
    <mergeCell ref="A16:O16"/>
    <mergeCell ref="P16:AC16"/>
    <mergeCell ref="AD16:AE16"/>
    <mergeCell ref="AF16:AR16"/>
    <mergeCell ref="AS16:AU16"/>
    <mergeCell ref="AV16:AX16"/>
    <mergeCell ref="AY16:AZ16"/>
    <mergeCell ref="BA16:BB16"/>
    <mergeCell ref="A18:O18"/>
    <mergeCell ref="P18:BB18"/>
    <mergeCell ref="A19:C28"/>
    <mergeCell ref="D19:O20"/>
    <mergeCell ref="P19:AC19"/>
    <mergeCell ref="AD19:AG19"/>
    <mergeCell ref="AH19:AU19"/>
    <mergeCell ref="AV19:AY19"/>
    <mergeCell ref="AZ19:BB19"/>
    <mergeCell ref="P20:T20"/>
    <mergeCell ref="D25:O25"/>
    <mergeCell ref="P25:S25"/>
    <mergeCell ref="T25:W25"/>
    <mergeCell ref="X25:Z25"/>
    <mergeCell ref="AA25:AE25"/>
    <mergeCell ref="AF25:BB25"/>
    <mergeCell ref="U20:AB20"/>
    <mergeCell ref="AC20:BB20"/>
    <mergeCell ref="D26:O26"/>
    <mergeCell ref="D21:O24"/>
    <mergeCell ref="P21:R24"/>
    <mergeCell ref="P26:BB26"/>
    <mergeCell ref="W22:BB22"/>
    <mergeCell ref="S21:V24"/>
    <mergeCell ref="P30:W30"/>
    <mergeCell ref="X30:BB30"/>
    <mergeCell ref="BF30:BG30"/>
    <mergeCell ref="D31:E34"/>
    <mergeCell ref="D27:O27"/>
    <mergeCell ref="BF27:BG27"/>
    <mergeCell ref="D28:O28"/>
    <mergeCell ref="P28:W28"/>
    <mergeCell ref="X28:BB28"/>
    <mergeCell ref="BF28:BG28"/>
    <mergeCell ref="F32:O32"/>
    <mergeCell ref="P32:S32"/>
    <mergeCell ref="T32:Y32"/>
    <mergeCell ref="Z32:AA32"/>
    <mergeCell ref="AB32:BB32"/>
    <mergeCell ref="BF32:BG32"/>
    <mergeCell ref="F31:O31"/>
    <mergeCell ref="P31:S31"/>
    <mergeCell ref="T31:Y31"/>
    <mergeCell ref="Z31:AA31"/>
    <mergeCell ref="AB31:BB31"/>
    <mergeCell ref="BF31:BG31"/>
    <mergeCell ref="P33:S33"/>
    <mergeCell ref="T33:Y33"/>
    <mergeCell ref="Z34:AA34"/>
    <mergeCell ref="D35:O35"/>
    <mergeCell ref="P35:AG35"/>
    <mergeCell ref="AH35:BB35"/>
    <mergeCell ref="BF35:BG35"/>
    <mergeCell ref="D36:O38"/>
    <mergeCell ref="P36:AG38"/>
    <mergeCell ref="AH36:AL38"/>
    <mergeCell ref="AM36:BB36"/>
    <mergeCell ref="BF36:BG36"/>
    <mergeCell ref="AM37:BB38"/>
    <mergeCell ref="AB34:BB34"/>
    <mergeCell ref="BF34:BG34"/>
    <mergeCell ref="F33:O33"/>
    <mergeCell ref="Z33:AA33"/>
    <mergeCell ref="AB33:BB33"/>
    <mergeCell ref="BF33:BG33"/>
    <mergeCell ref="W23:BB24"/>
    <mergeCell ref="AL21:AX21"/>
    <mergeCell ref="A40:O40"/>
    <mergeCell ref="P40:BB41"/>
    <mergeCell ref="A41:E41"/>
    <mergeCell ref="F41:O41"/>
    <mergeCell ref="BF41:BG41"/>
    <mergeCell ref="BF37:BG37"/>
    <mergeCell ref="BF38:BG38"/>
    <mergeCell ref="BF39:BG39"/>
    <mergeCell ref="BF40:BG40"/>
    <mergeCell ref="A29:C38"/>
    <mergeCell ref="D29:O29"/>
    <mergeCell ref="P29:W29"/>
    <mergeCell ref="X29:BB29"/>
    <mergeCell ref="BF29:BG29"/>
    <mergeCell ref="D30:O30"/>
    <mergeCell ref="F34:O34"/>
    <mergeCell ref="P34:S34"/>
    <mergeCell ref="T34:Y34"/>
  </mergeCells>
  <phoneticPr fontId="1"/>
  <conditionalFormatting sqref="AC20:BB20">
    <cfRule type="notContainsBlanks" dxfId="2" priority="2">
      <formula>LEN(TRIM(AC20))&gt;0</formula>
    </cfRule>
  </conditionalFormatting>
  <dataValidations count="2">
    <dataValidation imeMode="off" allowBlank="1" showInputMessage="1" showErrorMessage="1" sqref="P15:AC15 AF15:AR15 P19:P20 AC19:AC20 AH19:AU19 U20 Q19:AB19" xr:uid="{00000000-0002-0000-0000-000000000000}"/>
    <dataValidation type="list" allowBlank="1" showInputMessage="1" showErrorMessage="1" sqref="P21:P23" xr:uid="{00000000-0002-0000-0000-000001000000}">
      <formula1>"○,×"</formula1>
    </dataValidation>
  </dataValidations>
  <pageMargins left="0.74803149606299213" right="0.31496062992125984" top="0.55118110236220474" bottom="0.55118110236220474" header="0.35433070866141736" footer="0.35433070866141736"/>
  <pageSetup paperSize="9" scale="82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123825</xdr:colOff>
                    <xdr:row>38</xdr:row>
                    <xdr:rowOff>152400</xdr:rowOff>
                  </from>
                  <to>
                    <xdr:col>6</xdr:col>
                    <xdr:colOff>0</xdr:colOff>
                    <xdr:row>40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B05FB-A5F0-4ABF-AEAC-AFB6C33B75FA}">
  <sheetPr>
    <tabColor rgb="FFFF0000"/>
    <pageSetUpPr fitToPage="1"/>
  </sheetPr>
  <dimension ref="A1:BR41"/>
  <sheetViews>
    <sheetView zoomScale="70" zoomScaleNormal="70" workbookViewId="0">
      <selection activeCell="BP32" sqref="BP32"/>
    </sheetView>
  </sheetViews>
  <sheetFormatPr defaultColWidth="1.625" defaultRowHeight="13.5"/>
  <cols>
    <col min="1" max="54" width="1.875" style="6" customWidth="1"/>
    <col min="55" max="57" width="1.625" style="6" customWidth="1"/>
    <col min="58" max="69" width="3.625" style="6" customWidth="1"/>
    <col min="70" max="72" width="8.5" style="6" customWidth="1"/>
    <col min="73" max="76" width="3.625" style="6" customWidth="1"/>
    <col min="77" max="16384" width="1.625" style="6"/>
  </cols>
  <sheetData>
    <row r="1" spans="1:62" s="8" customFormat="1" ht="26.25" customHeight="1">
      <c r="A1" s="276" t="s">
        <v>78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</row>
    <row r="2" spans="1:62" s="8" customFormat="1" ht="14.25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8" t="s">
        <v>76</v>
      </c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</row>
    <row r="3" spans="1:62" s="8" customFormat="1">
      <c r="A3" s="280" t="s">
        <v>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</row>
    <row r="4" spans="1:62" s="8" customForma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 t="s">
        <v>36</v>
      </c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</row>
    <row r="5" spans="1:62" s="8" customFormat="1" ht="17.25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75" t="s">
        <v>0</v>
      </c>
      <c r="AE5" s="275"/>
      <c r="AF5" s="275"/>
      <c r="AG5" s="275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</row>
    <row r="6" spans="1:62" s="8" customFormat="1" ht="17.25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70" t="s">
        <v>1</v>
      </c>
      <c r="AE6" s="270"/>
      <c r="AF6" s="270"/>
      <c r="AG6" s="270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</row>
    <row r="7" spans="1:62" s="8" customFormat="1" ht="17.25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70" t="s">
        <v>2</v>
      </c>
      <c r="AE7" s="270"/>
      <c r="AF7" s="270"/>
      <c r="AG7" s="270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2"/>
      <c r="BA7" s="272"/>
      <c r="BB7" s="272"/>
    </row>
    <row r="8" spans="1:62" s="8" customFormat="1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</row>
    <row r="9" spans="1:62">
      <c r="A9" s="274" t="s">
        <v>79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</row>
    <row r="10" spans="1:62" ht="42.75" customHeight="1">
      <c r="A10" s="261" t="s">
        <v>62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3"/>
      <c r="P10" s="264" t="s">
        <v>93</v>
      </c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6"/>
    </row>
    <row r="11" spans="1:62" ht="42.75" customHeight="1">
      <c r="A11" s="261" t="s">
        <v>63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3"/>
      <c r="P11" s="264" t="s">
        <v>88</v>
      </c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6"/>
    </row>
    <row r="12" spans="1:62" ht="31.5" customHeight="1">
      <c r="A12" s="235" t="s">
        <v>81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67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12"/>
      <c r="AM12" s="12" t="s">
        <v>10</v>
      </c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13" t="s">
        <v>53</v>
      </c>
    </row>
    <row r="13" spans="1:62" ht="31.5" customHeight="1">
      <c r="A13" s="235" t="s">
        <v>82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54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12" t="s">
        <v>10</v>
      </c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13" t="s">
        <v>53</v>
      </c>
    </row>
    <row r="14" spans="1:62" ht="31.5" customHeight="1">
      <c r="A14" s="256" t="s">
        <v>92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257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9" t="s">
        <v>6</v>
      </c>
      <c r="AC14" s="9"/>
      <c r="AD14" s="9"/>
      <c r="AE14" s="259" t="s">
        <v>65</v>
      </c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60"/>
    </row>
    <row r="15" spans="1:62" ht="28.5" customHeight="1">
      <c r="A15" s="235" t="s">
        <v>46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7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9" t="s">
        <v>5</v>
      </c>
      <c r="AE15" s="239"/>
      <c r="AF15" s="240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2" t="s">
        <v>66</v>
      </c>
      <c r="AT15" s="243"/>
      <c r="AU15" s="243"/>
      <c r="AV15" s="243"/>
      <c r="AW15" s="243"/>
      <c r="AX15" s="243"/>
      <c r="AY15" s="243"/>
      <c r="AZ15" s="243"/>
      <c r="BA15" s="243"/>
      <c r="BB15" s="244"/>
    </row>
    <row r="16" spans="1:62" ht="36" customHeight="1">
      <c r="A16" s="245" t="s">
        <v>89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7"/>
      <c r="P16" s="248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50" t="s">
        <v>10</v>
      </c>
      <c r="AE16" s="250"/>
      <c r="AF16" s="251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3" t="s">
        <v>24</v>
      </c>
      <c r="AT16" s="231"/>
      <c r="AU16" s="231"/>
      <c r="AV16" s="229" t="str">
        <f>IF(AF16="","",(YEAR(BF16)-YEAR(AF16)))</f>
        <v/>
      </c>
      <c r="AW16" s="230"/>
      <c r="AX16" s="230"/>
      <c r="AY16" s="231" t="s">
        <v>9</v>
      </c>
      <c r="AZ16" s="231"/>
      <c r="BA16" s="231"/>
      <c r="BB16" s="135"/>
      <c r="BF16" s="232">
        <f ca="1">TODAY()</f>
        <v>45287</v>
      </c>
      <c r="BG16" s="233"/>
      <c r="BH16" s="233"/>
      <c r="BI16" s="234"/>
      <c r="BJ16" s="6" t="s">
        <v>26</v>
      </c>
    </row>
    <row r="17" spans="1:63" ht="36.75" customHeight="1">
      <c r="A17" s="199" t="s">
        <v>37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J17" s="5" t="s">
        <v>27</v>
      </c>
    </row>
    <row r="18" spans="1:63" ht="33" customHeight="1">
      <c r="A18" s="199" t="s">
        <v>38</v>
      </c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F18" s="1"/>
      <c r="BG18" s="1"/>
    </row>
    <row r="19" spans="1:63" ht="21" customHeight="1">
      <c r="A19" s="201" t="s">
        <v>39</v>
      </c>
      <c r="B19" s="202"/>
      <c r="C19" s="203"/>
      <c r="D19" s="210" t="s">
        <v>67</v>
      </c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2"/>
      <c r="P19" s="216"/>
      <c r="Q19" s="217"/>
      <c r="R19" s="217"/>
      <c r="S19" s="217"/>
      <c r="T19" s="217"/>
      <c r="U19" s="217"/>
      <c r="V19" s="217"/>
      <c r="W19" s="217"/>
      <c r="X19" s="217"/>
      <c r="Y19" s="217"/>
      <c r="Z19" s="218"/>
      <c r="AA19" s="218"/>
      <c r="AB19" s="219"/>
      <c r="AC19" s="219"/>
      <c r="AD19" s="220" t="s">
        <v>5</v>
      </c>
      <c r="AE19" s="220"/>
      <c r="AF19" s="220"/>
      <c r="AG19" s="220"/>
      <c r="AH19" s="221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3"/>
      <c r="AW19" s="224"/>
      <c r="AX19" s="224"/>
      <c r="AY19" s="224"/>
      <c r="AZ19" s="225"/>
      <c r="BA19" s="225"/>
      <c r="BB19" s="226"/>
      <c r="BF19" s="1"/>
      <c r="BG19" s="4"/>
    </row>
    <row r="20" spans="1:63" ht="21" customHeight="1">
      <c r="A20" s="204"/>
      <c r="B20" s="205"/>
      <c r="C20" s="206"/>
      <c r="D20" s="213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5"/>
      <c r="P20" s="227" t="str">
        <f>IF(AH19="","",(YEAR(AH19)-YEAR(P19))*12+MONTH(AH19)-MONTH(P19)+1)</f>
        <v/>
      </c>
      <c r="Q20" s="228"/>
      <c r="R20" s="228"/>
      <c r="S20" s="228"/>
      <c r="T20" s="228"/>
      <c r="U20" s="158" t="s">
        <v>50</v>
      </c>
      <c r="V20" s="158"/>
      <c r="W20" s="158"/>
      <c r="X20" s="158"/>
      <c r="Y20" s="158"/>
      <c r="Z20" s="158"/>
      <c r="AA20" s="158"/>
      <c r="AB20" s="159"/>
      <c r="AC20" s="160" t="str">
        <f>IF(P14="","",IF(P15="","",IF(P19&lt;P15,"任用期間（始）が研究期間外です！",IF(AH19&gt;AF15,"任用期間（終）が研究期間外です！",IF(P20&lt;1,"任用期間が１ヶ月未満です！",IF(P20&gt;12,"任用期間が１年を超えています！",""))))))</f>
        <v/>
      </c>
      <c r="AD20" s="161"/>
      <c r="AE20" s="161"/>
      <c r="AF20" s="161"/>
      <c r="AG20" s="161"/>
      <c r="AH20" s="161"/>
      <c r="AI20" s="161"/>
      <c r="AJ20" s="161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1"/>
      <c r="AZ20" s="161"/>
      <c r="BA20" s="161"/>
      <c r="BB20" s="163"/>
      <c r="BF20" s="1"/>
      <c r="BG20" s="4"/>
    </row>
    <row r="21" spans="1:63" ht="26.25" customHeight="1">
      <c r="A21" s="204"/>
      <c r="B21" s="205"/>
      <c r="C21" s="206"/>
      <c r="D21" s="164" t="s">
        <v>80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6"/>
      <c r="P21" s="173" t="s">
        <v>54</v>
      </c>
      <c r="Q21" s="174"/>
      <c r="R21" s="174"/>
      <c r="S21" s="179" t="s">
        <v>77</v>
      </c>
      <c r="T21" s="180"/>
      <c r="U21" s="180"/>
      <c r="V21" s="181"/>
      <c r="W21" s="188" t="str">
        <f>IF($P$21="○","更新予定○⇒最長雇用年限：","")</f>
        <v>更新予定○⇒最長雇用年限：</v>
      </c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5" t="str">
        <f>IF(G21="○","まで","")</f>
        <v/>
      </c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5" t="str">
        <f>IF(P21="○","まで","")</f>
        <v>まで</v>
      </c>
      <c r="AZ21" s="15"/>
      <c r="BA21" s="15"/>
      <c r="BB21" s="16"/>
      <c r="BF21" s="1"/>
      <c r="BG21" s="4"/>
    </row>
    <row r="22" spans="1:63" ht="19.5" customHeight="1">
      <c r="A22" s="204"/>
      <c r="B22" s="205"/>
      <c r="C22" s="206"/>
      <c r="D22" s="167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9"/>
      <c r="P22" s="175"/>
      <c r="Q22" s="176"/>
      <c r="R22" s="176"/>
      <c r="S22" s="182"/>
      <c r="T22" s="183"/>
      <c r="U22" s="183"/>
      <c r="V22" s="184"/>
      <c r="W22" s="188" t="str">
        <f>IF($P$21="○","更新後の予算確保の見通し","")</f>
        <v>更新後の予算確保の見通し</v>
      </c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2"/>
      <c r="BF22" s="1"/>
      <c r="BG22" s="4"/>
    </row>
    <row r="23" spans="1:63" ht="19.5" customHeight="1">
      <c r="A23" s="204"/>
      <c r="B23" s="205"/>
      <c r="C23" s="206"/>
      <c r="D23" s="167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9"/>
      <c r="P23" s="175"/>
      <c r="Q23" s="176"/>
      <c r="R23" s="176"/>
      <c r="S23" s="182"/>
      <c r="T23" s="183"/>
      <c r="U23" s="183"/>
      <c r="V23" s="184"/>
      <c r="W23" s="193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5"/>
      <c r="BF23" s="1"/>
      <c r="BG23" s="4"/>
    </row>
    <row r="24" spans="1:63" ht="39" customHeight="1">
      <c r="A24" s="204"/>
      <c r="B24" s="205"/>
      <c r="C24" s="206"/>
      <c r="D24" s="170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2"/>
      <c r="P24" s="177"/>
      <c r="Q24" s="178"/>
      <c r="R24" s="178"/>
      <c r="S24" s="185"/>
      <c r="T24" s="186"/>
      <c r="U24" s="186"/>
      <c r="V24" s="187"/>
      <c r="W24" s="196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8"/>
      <c r="BF24" s="1"/>
      <c r="BG24" s="4"/>
    </row>
    <row r="25" spans="1:63" ht="17.25">
      <c r="A25" s="204"/>
      <c r="B25" s="205"/>
      <c r="C25" s="206"/>
      <c r="D25" s="151" t="s">
        <v>43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2" t="s">
        <v>42</v>
      </c>
      <c r="Q25" s="153"/>
      <c r="R25" s="153"/>
      <c r="S25" s="153"/>
      <c r="T25" s="153">
        <v>5</v>
      </c>
      <c r="U25" s="153"/>
      <c r="V25" s="153"/>
      <c r="W25" s="153"/>
      <c r="X25" s="153" t="s">
        <v>3</v>
      </c>
      <c r="Y25" s="153"/>
      <c r="Z25" s="153"/>
      <c r="AA25" s="153">
        <v>38.75</v>
      </c>
      <c r="AB25" s="153"/>
      <c r="AC25" s="153"/>
      <c r="AD25" s="153"/>
      <c r="AE25" s="153"/>
      <c r="AF25" s="156" t="s">
        <v>8</v>
      </c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7"/>
    </row>
    <row r="26" spans="1:63" ht="30.75" customHeight="1">
      <c r="A26" s="204"/>
      <c r="B26" s="205"/>
      <c r="C26" s="206"/>
      <c r="D26" s="140" t="s">
        <v>61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  <c r="P26" s="283" t="s">
        <v>94</v>
      </c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4"/>
      <c r="AP26" s="284"/>
      <c r="AQ26" s="284"/>
      <c r="AR26" s="284"/>
      <c r="AS26" s="284"/>
      <c r="AT26" s="284"/>
      <c r="AU26" s="284"/>
      <c r="AV26" s="284"/>
      <c r="AW26" s="284"/>
      <c r="AX26" s="284"/>
      <c r="AY26" s="284"/>
      <c r="AZ26" s="284"/>
      <c r="BA26" s="284"/>
      <c r="BB26" s="285"/>
    </row>
    <row r="27" spans="1:63" ht="14.25">
      <c r="A27" s="204"/>
      <c r="B27" s="205"/>
      <c r="C27" s="206"/>
      <c r="D27" s="146" t="s">
        <v>30</v>
      </c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286">
        <f>IF((BF28=0),"",BF28)</f>
        <v>168</v>
      </c>
      <c r="Q27" s="287"/>
      <c r="R27" s="287"/>
      <c r="S27" s="287"/>
      <c r="T27" s="287"/>
      <c r="U27" s="287"/>
      <c r="V27" s="287"/>
      <c r="W27" s="287"/>
      <c r="X27" s="149" t="s">
        <v>8</v>
      </c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50"/>
      <c r="BF27" s="120">
        <f>AA25</f>
        <v>38.75</v>
      </c>
      <c r="BG27" s="121"/>
      <c r="BH27" s="6" t="s">
        <v>11</v>
      </c>
    </row>
    <row r="28" spans="1:63" ht="16.5" customHeight="1">
      <c r="A28" s="207"/>
      <c r="B28" s="208"/>
      <c r="C28" s="209"/>
      <c r="D28" s="115" t="s">
        <v>31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281"/>
      <c r="Q28" s="282"/>
      <c r="R28" s="282"/>
      <c r="S28" s="282"/>
      <c r="T28" s="282"/>
      <c r="U28" s="282"/>
      <c r="V28" s="282"/>
      <c r="W28" s="282"/>
      <c r="X28" s="118" t="s">
        <v>8</v>
      </c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9"/>
      <c r="BC28" s="2"/>
      <c r="BD28" s="2"/>
      <c r="BE28" s="2"/>
      <c r="BF28" s="120">
        <f>ROUNDUP(BF27*52/12,0)</f>
        <v>168</v>
      </c>
      <c r="BG28" s="121"/>
      <c r="BH28" s="2" t="s">
        <v>12</v>
      </c>
      <c r="BI28" s="2"/>
      <c r="BJ28" s="2"/>
      <c r="BK28" s="2"/>
    </row>
    <row r="29" spans="1:63" ht="14.25" customHeight="1">
      <c r="A29" s="122" t="s">
        <v>40</v>
      </c>
      <c r="B29" s="123"/>
      <c r="C29" s="124"/>
      <c r="D29" s="314" t="s">
        <v>95</v>
      </c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09"/>
      <c r="AO29" s="309"/>
      <c r="AP29" s="309"/>
      <c r="AQ29" s="309"/>
      <c r="AR29" s="309"/>
      <c r="AS29" s="309"/>
      <c r="AT29" s="309"/>
      <c r="AU29" s="309"/>
      <c r="AV29" s="309"/>
      <c r="AW29" s="309"/>
      <c r="AX29" s="309"/>
      <c r="AY29" s="309"/>
      <c r="AZ29" s="309"/>
      <c r="BA29" s="309"/>
      <c r="BB29" s="310"/>
      <c r="BF29" s="137">
        <f>BF28+P28</f>
        <v>168</v>
      </c>
      <c r="BG29" s="121"/>
      <c r="BH29" s="6" t="s">
        <v>13</v>
      </c>
    </row>
    <row r="30" spans="1:63" ht="19.5" customHeight="1">
      <c r="A30" s="125"/>
      <c r="B30" s="126"/>
      <c r="C30" s="127"/>
      <c r="D30" s="311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12"/>
      <c r="W30" s="312"/>
      <c r="X30" s="312"/>
      <c r="Y30" s="312"/>
      <c r="Z30" s="312"/>
      <c r="AA30" s="312"/>
      <c r="AB30" s="312"/>
      <c r="AC30" s="312"/>
      <c r="AD30" s="312"/>
      <c r="AE30" s="312"/>
      <c r="AF30" s="312"/>
      <c r="AG30" s="312"/>
      <c r="AH30" s="312"/>
      <c r="AI30" s="312"/>
      <c r="AJ30" s="312"/>
      <c r="AK30" s="312"/>
      <c r="AL30" s="312"/>
      <c r="AM30" s="312"/>
      <c r="AN30" s="312"/>
      <c r="AO30" s="312"/>
      <c r="AP30" s="312"/>
      <c r="AQ30" s="312"/>
      <c r="AR30" s="312"/>
      <c r="AS30" s="312"/>
      <c r="AT30" s="312"/>
      <c r="AU30" s="312"/>
      <c r="AV30" s="312"/>
      <c r="AW30" s="312"/>
      <c r="AX30" s="312"/>
      <c r="AY30" s="312"/>
      <c r="AZ30" s="312"/>
      <c r="BA30" s="312"/>
      <c r="BB30" s="313"/>
      <c r="BF30" s="97">
        <f>IF(P27="","",BF29*P29+P30)</f>
        <v>0</v>
      </c>
      <c r="BG30" s="98"/>
      <c r="BH30" s="6" t="s">
        <v>14</v>
      </c>
    </row>
    <row r="31" spans="1:63" ht="60" customHeight="1">
      <c r="A31" s="125"/>
      <c r="B31" s="126"/>
      <c r="C31" s="127"/>
      <c r="D31" s="311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2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312"/>
      <c r="BB31" s="313"/>
      <c r="BF31" s="113">
        <f>ROUNDUP(BF30,-4)</f>
        <v>0</v>
      </c>
      <c r="BG31" s="114"/>
      <c r="BH31" s="6" t="s">
        <v>15</v>
      </c>
    </row>
    <row r="32" spans="1:63" ht="47.25" customHeight="1">
      <c r="A32" s="125"/>
      <c r="B32" s="126"/>
      <c r="C32" s="127"/>
      <c r="D32" s="311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312"/>
      <c r="AM32" s="312"/>
      <c r="AN32" s="312"/>
      <c r="AO32" s="312"/>
      <c r="AP32" s="312"/>
      <c r="AQ32" s="312"/>
      <c r="AR32" s="312"/>
      <c r="AS32" s="312"/>
      <c r="AT32" s="312"/>
      <c r="AU32" s="312"/>
      <c r="AV32" s="312"/>
      <c r="AW32" s="312"/>
      <c r="AX32" s="312"/>
      <c r="AY32" s="312"/>
      <c r="AZ32" s="312"/>
      <c r="BA32" s="312"/>
      <c r="BB32" s="313"/>
      <c r="BF32" s="46">
        <f>9.15/100</f>
        <v>9.1499999999999998E-2</v>
      </c>
      <c r="BG32" s="47"/>
      <c r="BH32" s="3" t="s">
        <v>16</v>
      </c>
    </row>
    <row r="33" spans="1:70" ht="27.95" customHeight="1">
      <c r="A33" s="125"/>
      <c r="B33" s="126"/>
      <c r="C33" s="127"/>
      <c r="D33" s="311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2"/>
      <c r="AC33" s="312"/>
      <c r="AD33" s="312"/>
      <c r="AE33" s="312"/>
      <c r="AF33" s="312"/>
      <c r="AG33" s="312"/>
      <c r="AH33" s="312"/>
      <c r="AI33" s="312"/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  <c r="AU33" s="312"/>
      <c r="AV33" s="312"/>
      <c r="AW33" s="312"/>
      <c r="AX33" s="312"/>
      <c r="AY33" s="312"/>
      <c r="AZ33" s="312"/>
      <c r="BA33" s="312"/>
      <c r="BB33" s="313"/>
      <c r="BF33" s="46">
        <v>4.0469999999999999E-2</v>
      </c>
      <c r="BG33" s="47"/>
      <c r="BH33" s="3" t="s">
        <v>17</v>
      </c>
    </row>
    <row r="34" spans="1:70" ht="27.95" customHeight="1">
      <c r="A34" s="125"/>
      <c r="B34" s="126"/>
      <c r="C34" s="127"/>
      <c r="D34" s="311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312"/>
      <c r="AM34" s="312"/>
      <c r="AN34" s="312"/>
      <c r="AO34" s="312"/>
      <c r="AP34" s="312"/>
      <c r="AQ34" s="312"/>
      <c r="AR34" s="312"/>
      <c r="AS34" s="312"/>
      <c r="AT34" s="312"/>
      <c r="AU34" s="312"/>
      <c r="AV34" s="312"/>
      <c r="AW34" s="312"/>
      <c r="AX34" s="312"/>
      <c r="AY34" s="312"/>
      <c r="AZ34" s="312"/>
      <c r="BA34" s="312"/>
      <c r="BB34" s="313"/>
      <c r="BF34" s="46">
        <v>3.5999999999999999E-3</v>
      </c>
      <c r="BG34" s="47"/>
      <c r="BH34" s="3" t="s">
        <v>21</v>
      </c>
      <c r="BI34" s="3"/>
      <c r="BJ34" s="3"/>
      <c r="BK34" s="3"/>
      <c r="BL34" s="3" t="s">
        <v>22</v>
      </c>
      <c r="BM34" s="3"/>
      <c r="BN34" s="3"/>
      <c r="BO34" s="3"/>
      <c r="BP34" s="3"/>
      <c r="BQ34" s="3"/>
    </row>
    <row r="35" spans="1:70" ht="24.75" customHeight="1">
      <c r="A35" s="125"/>
      <c r="B35" s="126"/>
      <c r="C35" s="127"/>
      <c r="D35" s="311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  <c r="AQ35" s="312"/>
      <c r="AR35" s="312"/>
      <c r="AS35" s="312"/>
      <c r="AT35" s="312"/>
      <c r="AU35" s="312"/>
      <c r="AV35" s="312"/>
      <c r="AW35" s="312"/>
      <c r="AX35" s="312"/>
      <c r="AY35" s="312"/>
      <c r="AZ35" s="312"/>
      <c r="BA35" s="312"/>
      <c r="BB35" s="313"/>
      <c r="BF35" s="46">
        <v>8.7299999999999999E-3</v>
      </c>
      <c r="BG35" s="47"/>
      <c r="BH35" s="3" t="s">
        <v>20</v>
      </c>
      <c r="BI35" s="3"/>
      <c r="BJ35" s="3"/>
      <c r="BK35" s="3"/>
      <c r="BL35" s="3"/>
      <c r="BM35" s="3"/>
      <c r="BN35" s="3"/>
      <c r="BO35" s="3"/>
      <c r="BP35" s="3"/>
      <c r="BQ35" s="3"/>
      <c r="BR35" s="6" t="s">
        <v>75</v>
      </c>
    </row>
    <row r="36" spans="1:70" ht="24" customHeight="1">
      <c r="A36" s="125"/>
      <c r="B36" s="126"/>
      <c r="C36" s="127"/>
      <c r="D36" s="311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  <c r="AD36" s="312"/>
      <c r="AE36" s="312"/>
      <c r="AF36" s="312"/>
      <c r="AG36" s="312"/>
      <c r="AH36" s="312"/>
      <c r="AI36" s="312"/>
      <c r="AJ36" s="312"/>
      <c r="AK36" s="312"/>
      <c r="AL36" s="312"/>
      <c r="AM36" s="312"/>
      <c r="AN36" s="312"/>
      <c r="AO36" s="312"/>
      <c r="AP36" s="312"/>
      <c r="AQ36" s="312"/>
      <c r="AR36" s="312"/>
      <c r="AS36" s="312"/>
      <c r="AT36" s="312"/>
      <c r="AU36" s="312"/>
      <c r="AV36" s="312"/>
      <c r="AW36" s="312"/>
      <c r="AX36" s="312"/>
      <c r="AY36" s="312"/>
      <c r="AZ36" s="312"/>
      <c r="BA36" s="312"/>
      <c r="BB36" s="313"/>
      <c r="BF36" s="24">
        <v>1.1379999999999999E-2</v>
      </c>
      <c r="BG36" s="25"/>
      <c r="BH36" s="7" t="s">
        <v>18</v>
      </c>
      <c r="BI36" s="3"/>
      <c r="BJ36" s="3"/>
      <c r="BK36" s="3"/>
      <c r="BL36" s="3"/>
      <c r="BM36" s="3"/>
      <c r="BN36" s="3"/>
      <c r="BO36" s="3"/>
      <c r="BP36" s="3"/>
      <c r="BQ36" s="3"/>
      <c r="BR36" s="6" t="s">
        <v>45</v>
      </c>
    </row>
    <row r="37" spans="1:70" ht="11.25" customHeight="1">
      <c r="A37" s="125"/>
      <c r="B37" s="126"/>
      <c r="C37" s="127"/>
      <c r="D37" s="311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312"/>
      <c r="Z37" s="312"/>
      <c r="AA37" s="312"/>
      <c r="AB37" s="312"/>
      <c r="AC37" s="312"/>
      <c r="AD37" s="312"/>
      <c r="AE37" s="312"/>
      <c r="AF37" s="312"/>
      <c r="AG37" s="312"/>
      <c r="AH37" s="312"/>
      <c r="AI37" s="312"/>
      <c r="AJ37" s="312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312"/>
      <c r="AV37" s="312"/>
      <c r="AW37" s="312"/>
      <c r="AX37" s="312"/>
      <c r="AY37" s="312"/>
      <c r="AZ37" s="312"/>
      <c r="BA37" s="312"/>
      <c r="BB37" s="313"/>
      <c r="BF37" s="24">
        <v>2.8800000000000002E-3</v>
      </c>
      <c r="BG37" s="25"/>
      <c r="BH37" s="7" t="s">
        <v>19</v>
      </c>
      <c r="BI37" s="3"/>
      <c r="BJ37" s="3"/>
      <c r="BK37" s="3"/>
      <c r="BL37" s="7" t="s">
        <v>23</v>
      </c>
      <c r="BM37" s="3"/>
      <c r="BN37" s="3"/>
      <c r="BO37" s="3"/>
      <c r="BP37" s="3"/>
      <c r="BQ37" s="3"/>
    </row>
    <row r="38" spans="1:70" ht="11.25" customHeight="1">
      <c r="A38" s="128"/>
      <c r="B38" s="129"/>
      <c r="C38" s="130"/>
      <c r="D38" s="311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12"/>
      <c r="AB38" s="312"/>
      <c r="AC38" s="312"/>
      <c r="AD38" s="312"/>
      <c r="AE38" s="312"/>
      <c r="AF38" s="312"/>
      <c r="AG38" s="312"/>
      <c r="AH38" s="312"/>
      <c r="AI38" s="312"/>
      <c r="AJ38" s="312"/>
      <c r="AK38" s="312"/>
      <c r="AL38" s="312"/>
      <c r="AM38" s="312"/>
      <c r="AN38" s="312"/>
      <c r="AO38" s="312"/>
      <c r="AP38" s="312"/>
      <c r="AQ38" s="312"/>
      <c r="AR38" s="312"/>
      <c r="AS38" s="312"/>
      <c r="AT38" s="312"/>
      <c r="AU38" s="312"/>
      <c r="AV38" s="312"/>
      <c r="AW38" s="312"/>
      <c r="AX38" s="312"/>
      <c r="AY38" s="312"/>
      <c r="AZ38" s="312"/>
      <c r="BA38" s="312"/>
      <c r="BB38" s="313"/>
      <c r="BF38" s="26">
        <f>INT(T25*52/12)</f>
        <v>21</v>
      </c>
      <c r="BG38" s="27"/>
      <c r="BH38" s="7" t="s">
        <v>48</v>
      </c>
      <c r="BI38" s="7"/>
      <c r="BJ38" s="7"/>
      <c r="BK38" s="7"/>
      <c r="BL38" s="7"/>
      <c r="BM38" s="7"/>
      <c r="BN38" s="7"/>
      <c r="BO38" s="7"/>
      <c r="BP38" s="7"/>
      <c r="BQ38" s="7"/>
    </row>
    <row r="39" spans="1:70" s="14" customFormat="1" ht="18.75" customHeight="1">
      <c r="A39" s="17" t="s">
        <v>57</v>
      </c>
      <c r="B39" s="17"/>
      <c r="C39" s="18"/>
      <c r="D39" s="17"/>
      <c r="E39" s="18"/>
      <c r="F39" s="18"/>
      <c r="G39" s="17"/>
      <c r="H39" s="17"/>
      <c r="I39" s="17"/>
      <c r="J39" s="18"/>
      <c r="K39" s="17"/>
      <c r="L39" s="17"/>
      <c r="M39" s="17"/>
      <c r="N39" s="17"/>
      <c r="O39" s="17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F39" s="28">
        <f>P29*AA25*52/12</f>
        <v>0</v>
      </c>
      <c r="BG39" s="28"/>
      <c r="BH39" s="14" t="s">
        <v>49</v>
      </c>
    </row>
    <row r="40" spans="1:70" s="14" customFormat="1" ht="17.25" customHeight="1">
      <c r="A40" s="29" t="s">
        <v>64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 t="s">
        <v>58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3"/>
      <c r="BF40" s="37"/>
      <c r="BG40" s="37"/>
    </row>
    <row r="41" spans="1:70" s="14" customFormat="1" ht="32.25" customHeight="1">
      <c r="A41" s="38" t="s">
        <v>59</v>
      </c>
      <c r="B41" s="38"/>
      <c r="C41" s="38"/>
      <c r="D41" s="38"/>
      <c r="E41" s="38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4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6"/>
      <c r="BF41" s="37"/>
      <c r="BG41" s="37"/>
    </row>
  </sheetData>
  <mergeCells count="101">
    <mergeCell ref="BF37:BG37"/>
    <mergeCell ref="BF38:BG38"/>
    <mergeCell ref="BF39:BG39"/>
    <mergeCell ref="A40:O40"/>
    <mergeCell ref="P40:BB41"/>
    <mergeCell ref="BF40:BG40"/>
    <mergeCell ref="A41:E41"/>
    <mergeCell ref="F41:O41"/>
    <mergeCell ref="BF41:BG41"/>
    <mergeCell ref="D29:BB38"/>
    <mergeCell ref="BF35:BG35"/>
    <mergeCell ref="BF36:BG36"/>
    <mergeCell ref="BF34:BG34"/>
    <mergeCell ref="BF33:BG33"/>
    <mergeCell ref="BF32:BG32"/>
    <mergeCell ref="BF30:BG30"/>
    <mergeCell ref="BF31:BG31"/>
    <mergeCell ref="D28:O28"/>
    <mergeCell ref="P28:W28"/>
    <mergeCell ref="X28:BB28"/>
    <mergeCell ref="BF28:BG28"/>
    <mergeCell ref="A29:C38"/>
    <mergeCell ref="BF29:BG29"/>
    <mergeCell ref="D26:O26"/>
    <mergeCell ref="P26:BB26"/>
    <mergeCell ref="D27:O27"/>
    <mergeCell ref="P27:W27"/>
    <mergeCell ref="X27:BB27"/>
    <mergeCell ref="BF27:BG27"/>
    <mergeCell ref="D25:O25"/>
    <mergeCell ref="P25:S25"/>
    <mergeCell ref="T25:W25"/>
    <mergeCell ref="X25:Z25"/>
    <mergeCell ref="AA25:AE25"/>
    <mergeCell ref="AF25:BB25"/>
    <mergeCell ref="U20:AB20"/>
    <mergeCell ref="AC20:BB20"/>
    <mergeCell ref="D21:O24"/>
    <mergeCell ref="P21:R24"/>
    <mergeCell ref="S21:V24"/>
    <mergeCell ref="W21:AJ21"/>
    <mergeCell ref="AL21:AX21"/>
    <mergeCell ref="W22:BB22"/>
    <mergeCell ref="W23:BB24"/>
    <mergeCell ref="A18:O18"/>
    <mergeCell ref="P18:BB18"/>
    <mergeCell ref="A19:C28"/>
    <mergeCell ref="D19:O20"/>
    <mergeCell ref="P19:AC19"/>
    <mergeCell ref="AD19:AG19"/>
    <mergeCell ref="AH19:AU19"/>
    <mergeCell ref="AV19:AY19"/>
    <mergeCell ref="AZ19:BB19"/>
    <mergeCell ref="P20:T20"/>
    <mergeCell ref="AV16:AX16"/>
    <mergeCell ref="AY16:AZ16"/>
    <mergeCell ref="BA16:BB16"/>
    <mergeCell ref="BF16:BI16"/>
    <mergeCell ref="A17:O17"/>
    <mergeCell ref="P17:BB17"/>
    <mergeCell ref="A15:O15"/>
    <mergeCell ref="P15:AC15"/>
    <mergeCell ref="AD15:AE15"/>
    <mergeCell ref="AF15:AR15"/>
    <mergeCell ref="AS15:BB15"/>
    <mergeCell ref="A16:O16"/>
    <mergeCell ref="P16:AC16"/>
    <mergeCell ref="AD16:AE16"/>
    <mergeCell ref="AF16:AR16"/>
    <mergeCell ref="AS16:AU16"/>
    <mergeCell ref="A13:O13"/>
    <mergeCell ref="P13:AL13"/>
    <mergeCell ref="AN13:BA13"/>
    <mergeCell ref="A14:O14"/>
    <mergeCell ref="P14:AA14"/>
    <mergeCell ref="AE14:BB14"/>
    <mergeCell ref="A10:O10"/>
    <mergeCell ref="P10:BB10"/>
    <mergeCell ref="A11:O11"/>
    <mergeCell ref="P11:BB11"/>
    <mergeCell ref="A12:O12"/>
    <mergeCell ref="P12:AK12"/>
    <mergeCell ref="AN12:BA12"/>
    <mergeCell ref="A7:AC7"/>
    <mergeCell ref="AD7:AG7"/>
    <mergeCell ref="AH7:AY7"/>
    <mergeCell ref="AZ7:BB7"/>
    <mergeCell ref="A8:BB8"/>
    <mergeCell ref="A9:BB9"/>
    <mergeCell ref="A5:AC5"/>
    <mergeCell ref="AD5:AG5"/>
    <mergeCell ref="AH5:BB5"/>
    <mergeCell ref="A6:AC6"/>
    <mergeCell ref="AD6:AG6"/>
    <mergeCell ref="AH6:BB6"/>
    <mergeCell ref="A1:BB1"/>
    <mergeCell ref="A2:AM2"/>
    <mergeCell ref="AN2:BB2"/>
    <mergeCell ref="A3:BB3"/>
    <mergeCell ref="A4:AB4"/>
    <mergeCell ref="AC4:BB4"/>
  </mergeCells>
  <phoneticPr fontId="1"/>
  <conditionalFormatting sqref="AC20:BB20">
    <cfRule type="notContainsBlanks" dxfId="0" priority="1">
      <formula>LEN(TRIM(AC20))&gt;0</formula>
    </cfRule>
  </conditionalFormatting>
  <dataValidations count="2">
    <dataValidation type="list" allowBlank="1" showInputMessage="1" showErrorMessage="1" sqref="P21:P23" xr:uid="{D4057D91-983C-4388-8A62-CC9FFE58D004}">
      <formula1>"○,×"</formula1>
    </dataValidation>
    <dataValidation imeMode="off" allowBlank="1" showInputMessage="1" showErrorMessage="1" sqref="P15:AC15 AF15:AR15 P19:P20 AC19:AC20 AH19:AU19 U20 Q19:AB19" xr:uid="{97DEC7BD-7893-413F-B85E-D33A0CA15213}"/>
  </dataValidations>
  <pageMargins left="0.74803149606299213" right="0.31496062992125984" top="0.55118110236220474" bottom="0.55118110236220474" header="0.35433070866141736" footer="0.35433070866141736"/>
  <pageSetup paperSize="9" scale="82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0</xdr:col>
                    <xdr:colOff>123825</xdr:colOff>
                    <xdr:row>38</xdr:row>
                    <xdr:rowOff>152400</xdr:rowOff>
                  </from>
                  <to>
                    <xdr:col>6</xdr:col>
                    <xdr:colOff>0</xdr:colOff>
                    <xdr:row>40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5060-B15A-48C4-BB2F-08CE8B391D4E}">
  <sheetPr>
    <tabColor rgb="FFFFC000"/>
  </sheetPr>
  <dimension ref="A1"/>
  <sheetViews>
    <sheetView workbookViewId="0"/>
  </sheetViews>
  <sheetFormatPr defaultRowHeight="21" customHeight="1"/>
  <sheetData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○【記入例】</vt:lpstr>
      <vt:lpstr>■非常勤職員雇用申請書</vt:lpstr>
      <vt:lpstr>■非常勤職員雇用申請書 (期間業務用)</vt:lpstr>
      <vt:lpstr>各学部等事務担当者向け注意事項</vt:lpstr>
      <vt:lpstr>■非常勤職員雇用申請書!Print_Area</vt:lpstr>
      <vt:lpstr>'■非常勤職員雇用申請書 (期間業務用)'!Print_Area</vt:lpstr>
      <vt:lpstr>○【記入例】!Print_Area</vt:lpstr>
    </vt:vector>
  </TitlesOfParts>
  <Company>jimu-gunma-ui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kyoshida</dc:creator>
  <cp:lastModifiedBy>yuasa kiyoko</cp:lastModifiedBy>
  <cp:lastPrinted>2023-12-22T02:26:31Z</cp:lastPrinted>
  <dcterms:created xsi:type="dcterms:W3CDTF">2011-08-02T04:39:29Z</dcterms:created>
  <dcterms:modified xsi:type="dcterms:W3CDTF">2023-12-27T05:04:57Z</dcterms:modified>
</cp:coreProperties>
</file>