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０３.非常勤担当\10.任用等\01.かがみ・申請書\【教員の採用申請】非常勤職員採用申請書\"/>
    </mc:Choice>
  </mc:AlternateContent>
  <xr:revisionPtr revIDLastSave="0" documentId="13_ncr:1_{185CED1D-1A5B-4AB6-A8C9-38D82C9285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別紙様式R4.12～" sheetId="19" r:id="rId1"/>
    <sheet name="【記入例】別紙様式 " sheetId="11" r:id="rId2"/>
    <sheet name="別紙様式R4.12～※期間業務" sheetId="17" r:id="rId3"/>
    <sheet name="各学部等事務担当者向け注意事項" sheetId="18" r:id="rId4"/>
  </sheets>
  <definedNames>
    <definedName name="_xlnm.Print_Area" localSheetId="1">'【記入例】別紙様式 '!$A$1:$BB$49</definedName>
    <definedName name="_xlnm.Print_Area" localSheetId="0">'別紙様式R4.12～'!$A$1:$BB$49</definedName>
    <definedName name="_xlnm.Print_Area" localSheetId="2">'別紙様式R4.12～※期間業務'!$A$1:$BB$49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9" l="1"/>
  <c r="BF31" i="19" l="1"/>
  <c r="BF34" i="19" s="1"/>
  <c r="P34" i="19" s="1"/>
  <c r="P34" i="11"/>
  <c r="AV20" i="19"/>
  <c r="BF45" i="19"/>
  <c r="BF47" i="19" s="1"/>
  <c r="BF44" i="19"/>
  <c r="P38" i="19"/>
  <c r="AB24" i="19"/>
  <c r="P43" i="19" s="1"/>
  <c r="BF20" i="19"/>
  <c r="P39" i="19" l="1"/>
  <c r="BF35" i="19"/>
  <c r="BF36" i="19" s="1"/>
  <c r="BF33" i="19"/>
  <c r="P41" i="19" s="1"/>
  <c r="T41" i="19" l="1"/>
  <c r="P40" i="19"/>
  <c r="BF37" i="19"/>
  <c r="T39" i="19" s="1"/>
  <c r="T38" i="19" l="1"/>
  <c r="T40" i="19"/>
  <c r="P42" i="19" l="1"/>
  <c r="AM44" i="19" s="1"/>
  <c r="BF34" i="11" l="1"/>
  <c r="BF35" i="11" s="1"/>
  <c r="AB24" i="17"/>
  <c r="P24" i="17"/>
  <c r="BF20" i="17"/>
  <c r="AV20" i="17" a="1"/>
  <c r="AV20" i="17" s="1"/>
  <c r="BF44" i="11"/>
  <c r="BF45" i="11"/>
  <c r="BF47" i="11" s="1"/>
  <c r="P38" i="11"/>
  <c r="P34" i="17" l="1"/>
  <c r="P39" i="11"/>
  <c r="BF31" i="11"/>
  <c r="BF36" i="11" s="1"/>
  <c r="P24" i="11" l="1"/>
  <c r="AB24" i="11" s="1"/>
  <c r="BF20" i="11"/>
  <c r="AV20" i="11" s="1"/>
  <c r="BF33" i="11" l="1"/>
  <c r="P41" i="11" s="1"/>
  <c r="P40" i="11" l="1"/>
  <c r="T41" i="11" l="1"/>
  <c r="BF37" i="11"/>
  <c r="T38" i="11" s="1"/>
  <c r="T39" i="11"/>
  <c r="T40" i="11" l="1"/>
  <c r="P42" i="11" s="1"/>
  <c r="P43" i="11" s="1"/>
  <c r="AM44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<sst xmlns="http://schemas.openxmlformats.org/spreadsheetml/2006/main" count="241" uniqueCount="90">
  <si>
    <t>別紙様式</t>
    <rPh sb="0" eb="2">
      <t>ベッシ</t>
    </rPh>
    <rPh sb="2" eb="4">
      <t>ヨウシキ</t>
    </rPh>
    <phoneticPr fontId="1"/>
  </si>
  <si>
    <t>申請者（研究代表者又は研究分担者）</t>
    <rPh sb="0" eb="3">
      <t>シンセイシャ</t>
    </rPh>
    <rPh sb="4" eb="6">
      <t>ケンキュウ</t>
    </rPh>
    <rPh sb="6" eb="9">
      <t>ダイヒョウシャ</t>
    </rPh>
    <rPh sb="9" eb="10">
      <t>マタ</t>
    </rPh>
    <rPh sb="11" eb="13">
      <t>ケンキュウ</t>
    </rPh>
    <rPh sb="13" eb="15">
      <t>ブンタン</t>
    </rPh>
    <rPh sb="15" eb="16">
      <t>シャ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</si>
  <si>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</si>
  <si>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</si>
  <si>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</si>
  <si>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研究種目</t>
    <rPh sb="0" eb="2">
      <t>ケンキュウ</t>
    </rPh>
    <rPh sb="2" eb="4">
      <t>シュモク</t>
    </rPh>
    <phoneticPr fontId="1"/>
  </si>
  <si>
    <t>研究課題番号</t>
    <rPh sb="0" eb="2">
      <t>ケンキュウ</t>
    </rPh>
    <rPh sb="2" eb="4">
      <t>カダイ</t>
    </rPh>
    <rPh sb="4" eb="6">
      <t>バンゴウ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</si>
  <si>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</si>
  <si>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当該年度交付決定（内定）額</t>
    <rPh sb="0" eb="2">
      <t>トウガイ</t>
    </rPh>
    <rPh sb="2" eb="4">
      <t>ネンド</t>
    </rPh>
    <rPh sb="4" eb="6">
      <t>コウフ</t>
    </rPh>
    <rPh sb="6" eb="8">
      <t>ケッテイ</t>
    </rPh>
    <rPh sb="9" eb="11">
      <t>ナイテイ</t>
    </rPh>
    <rPh sb="12" eb="13">
      <t>ガク</t>
    </rPh>
    <phoneticPr fontId="1"/>
  </si>
  <si>
    <t>研究期間</t>
    <rPh sb="0" eb="2">
      <t>ケンキュウ</t>
    </rPh>
    <rPh sb="2" eb="4">
      <t>キカン</t>
    </rPh>
    <phoneticPr fontId="1"/>
  </si>
  <si>
    <t>研究支援者の職務内容</t>
    <rPh sb="0" eb="2">
      <t>ケンキュウ</t>
    </rPh>
    <rPh sb="2" eb="5">
      <t>シエンシャ</t>
    </rPh>
    <rPh sb="6" eb="8">
      <t>ショクム</t>
    </rPh>
    <rPh sb="8" eb="10">
      <t>ナイヨウ</t>
    </rPh>
    <phoneticPr fontId="1"/>
  </si>
  <si>
    <t>日</t>
    <rPh sb="0" eb="1">
      <t>ニチ</t>
    </rPh>
    <phoneticPr fontId="1"/>
  </si>
  <si>
    <t>群　　馬　　大　　学　　長　　　　殿</t>
    <phoneticPr fontId="1"/>
  </si>
  <si>
    <t>～</t>
    <phoneticPr fontId="1"/>
  </si>
  <si>
    <t>円</t>
    <rPh sb="0" eb="1">
      <t>エン</t>
    </rPh>
    <phoneticPr fontId="1"/>
  </si>
  <si>
    <t>時給</t>
    <rPh sb="0" eb="2">
      <t>ジキュウ</t>
    </rPh>
    <phoneticPr fontId="1"/>
  </si>
  <si>
    <t>時間</t>
    <rPh sb="0" eb="2">
      <t>ジカン</t>
    </rPh>
    <phoneticPr fontId="1"/>
  </si>
  <si>
    <t>才）</t>
    <rPh sb="0" eb="1">
      <t>サイ</t>
    </rPh>
    <phoneticPr fontId="1"/>
  </si>
  <si>
    <t>（</t>
    <phoneticPr fontId="1"/>
  </si>
  <si>
    <t>週合計</t>
    <rPh sb="0" eb="1">
      <t>シュウ</t>
    </rPh>
    <rPh sb="1" eb="3">
      <t>ゴウケイ</t>
    </rPh>
    <phoneticPr fontId="1"/>
  </si>
  <si>
    <t>1ヶ月時間換算</t>
    <rPh sb="2" eb="3">
      <t>ゲツ</t>
    </rPh>
    <rPh sb="3" eb="5">
      <t>ジカン</t>
    </rPh>
    <rPh sb="5" eb="7">
      <t>カンサン</t>
    </rPh>
    <phoneticPr fontId="1"/>
  </si>
  <si>
    <t>1ヶ月時間換算（超勤見込みこ</t>
    <rPh sb="8" eb="10">
      <t>チョウキン</t>
    </rPh>
    <rPh sb="10" eb="12">
      <t>ミコ</t>
    </rPh>
    <phoneticPr fontId="1"/>
  </si>
  <si>
    <t>通勤手当を含む１ヶ月の概算額</t>
    <rPh sb="0" eb="2">
      <t>ツウキン</t>
    </rPh>
    <rPh sb="2" eb="4">
      <t>テアテ</t>
    </rPh>
    <rPh sb="5" eb="6">
      <t>フク</t>
    </rPh>
    <rPh sb="9" eb="10">
      <t>ゲツ</t>
    </rPh>
    <rPh sb="11" eb="13">
      <t>ガイサン</t>
    </rPh>
    <rPh sb="13" eb="14">
      <t>ガク</t>
    </rPh>
    <phoneticPr fontId="1"/>
  </si>
  <si>
    <t>標準報酬概算（上記金額　千円単位を切り上げ）</t>
    <rPh sb="0" eb="2">
      <t>ヒョウジュン</t>
    </rPh>
    <rPh sb="2" eb="4">
      <t>ホウシュウ</t>
    </rPh>
    <rPh sb="4" eb="6">
      <t>ガイサン</t>
    </rPh>
    <rPh sb="7" eb="9">
      <t>ジョウキ</t>
    </rPh>
    <rPh sb="9" eb="11">
      <t>キンガク</t>
    </rPh>
    <rPh sb="12" eb="14">
      <t>センエン</t>
    </rPh>
    <rPh sb="14" eb="16">
      <t>タンイ</t>
    </rPh>
    <rPh sb="17" eb="18">
      <t>キ</t>
    </rPh>
    <rPh sb="19" eb="20">
      <t>ア</t>
    </rPh>
    <phoneticPr fontId="1"/>
  </si>
  <si>
    <t>厚生　率</t>
    <rPh sb="0" eb="2">
      <t>コウセイ</t>
    </rPh>
    <rPh sb="3" eb="4">
      <t>リツ</t>
    </rPh>
    <phoneticPr fontId="1"/>
  </si>
  <si>
    <t>健康　率</t>
    <rPh sb="0" eb="2">
      <t>ケンコウ</t>
    </rPh>
    <rPh sb="3" eb="4">
      <t>リツ</t>
    </rPh>
    <phoneticPr fontId="1"/>
  </si>
  <si>
    <t>雇用　加入あり</t>
    <rPh sb="0" eb="2">
      <t>コヨウ</t>
    </rPh>
    <rPh sb="3" eb="5">
      <t>カニュウ</t>
    </rPh>
    <phoneticPr fontId="1"/>
  </si>
  <si>
    <t>雇用　加入なし</t>
    <rPh sb="0" eb="2">
      <t>コヨウ</t>
    </rPh>
    <rPh sb="3" eb="5">
      <t>カニュウ</t>
    </rPh>
    <phoneticPr fontId="1"/>
  </si>
  <si>
    <t>介護　率</t>
    <rPh sb="0" eb="2">
      <t>カイゴ</t>
    </rPh>
    <rPh sb="3" eb="4">
      <t>リツ</t>
    </rPh>
    <phoneticPr fontId="1"/>
  </si>
  <si>
    <t>児童　率</t>
    <rPh sb="0" eb="2">
      <t>ジドウ</t>
    </rPh>
    <rPh sb="3" eb="4">
      <t>リツ</t>
    </rPh>
    <phoneticPr fontId="1"/>
  </si>
  <si>
    <t>標準報酬にかける</t>
    <rPh sb="0" eb="2">
      <t>ヒョウジュン</t>
    </rPh>
    <rPh sb="2" eb="4">
      <t>ホウシュウ</t>
    </rPh>
    <phoneticPr fontId="1"/>
  </si>
  <si>
    <t>支給総額にかける</t>
    <rPh sb="0" eb="2">
      <t>シキュウ</t>
    </rPh>
    <rPh sb="2" eb="4">
      <t>ソウガク</t>
    </rPh>
    <phoneticPr fontId="1"/>
  </si>
  <si>
    <t>生</t>
    <rPh sb="0" eb="1">
      <t>ウ</t>
    </rPh>
    <phoneticPr fontId="1"/>
  </si>
  <si>
    <t>（参考）研究費全体に対する割合</t>
    <phoneticPr fontId="1"/>
  </si>
  <si>
    <t>年齢は予算確保の</t>
    <rPh sb="0" eb="2">
      <t>ネンレイ</t>
    </rPh>
    <rPh sb="3" eb="5">
      <t>ヨサン</t>
    </rPh>
    <rPh sb="5" eb="7">
      <t>カクホ</t>
    </rPh>
    <phoneticPr fontId="1"/>
  </si>
  <si>
    <t>都合上１年早く進行</t>
    <rPh sb="0" eb="3">
      <t>ツゴウジョウ</t>
    </rPh>
    <rPh sb="4" eb="5">
      <t>ネン</t>
    </rPh>
    <rPh sb="5" eb="6">
      <t>ハヤ</t>
    </rPh>
    <rPh sb="7" eb="9">
      <t>シンコウ</t>
    </rPh>
    <phoneticPr fontId="1"/>
  </si>
  <si>
    <t>任用期間</t>
    <rPh sb="0" eb="2">
      <t>ニンヨウ</t>
    </rPh>
    <rPh sb="2" eb="4">
      <t>キカン</t>
    </rPh>
    <phoneticPr fontId="1"/>
  </si>
  <si>
    <t>事業主負担</t>
    <rPh sb="0" eb="3">
      <t>ジギョウヌシ</t>
    </rPh>
    <rPh sb="3" eb="5">
      <t>フタン</t>
    </rPh>
    <phoneticPr fontId="1"/>
  </si>
  <si>
    <t>概算時間数／月</t>
    <rPh sb="6" eb="7">
      <t>ツキ</t>
    </rPh>
    <phoneticPr fontId="1"/>
  </si>
  <si>
    <t>概算超勤時間／月</t>
    <rPh sb="0" eb="2">
      <t>ガイサン</t>
    </rPh>
    <rPh sb="2" eb="4">
      <t>チョウキン</t>
    </rPh>
    <rPh sb="4" eb="6">
      <t>ジカン</t>
    </rPh>
    <rPh sb="7" eb="8">
      <t>ツキ</t>
    </rPh>
    <phoneticPr fontId="1"/>
  </si>
  <si>
    <t>勤務日数／週</t>
    <rPh sb="0" eb="2">
      <t>キンム</t>
    </rPh>
    <rPh sb="2" eb="4">
      <t>ニッスウ</t>
    </rPh>
    <rPh sb="5" eb="6">
      <t>シュウ</t>
    </rPh>
    <phoneticPr fontId="1"/>
  </si>
  <si>
    <t>社会保険／月</t>
    <phoneticPr fontId="1"/>
  </si>
  <si>
    <t>介護保険／月</t>
    <phoneticPr fontId="1"/>
  </si>
  <si>
    <t>月額概算計</t>
  </si>
  <si>
    <t>概算必要経費</t>
  </si>
  <si>
    <t>研究支援者の雇用の必要性</t>
    <rPh sb="0" eb="2">
      <t>ケンキュウ</t>
    </rPh>
    <rPh sb="2" eb="5">
      <t>シエンシャ</t>
    </rPh>
    <rPh sb="6" eb="8">
      <t>コヨウ</t>
    </rPh>
    <rPh sb="9" eb="12">
      <t>ヒツヨウセイ</t>
    </rPh>
    <phoneticPr fontId="1"/>
  </si>
  <si>
    <t>採用予定者氏名（生年月日　年齢）</t>
    <rPh sb="5" eb="7">
      <t>シメイ</t>
    </rPh>
    <rPh sb="8" eb="10">
      <t>セイネン</t>
    </rPh>
    <rPh sb="10" eb="12">
      <t>ガッピ</t>
    </rPh>
    <rPh sb="13" eb="15">
      <t>ネンレイ</t>
    </rPh>
    <phoneticPr fontId="1"/>
  </si>
  <si>
    <t>勤務体系</t>
    <rPh sb="0" eb="2">
      <t>キンム</t>
    </rPh>
    <rPh sb="2" eb="4">
      <t>タイケイ</t>
    </rPh>
    <phoneticPr fontId="1"/>
  </si>
  <si>
    <t>通勤手当／月（概算）</t>
    <rPh sb="0" eb="2">
      <t>ツウキン</t>
    </rPh>
    <rPh sb="2" eb="4">
      <t>テアテ</t>
    </rPh>
    <rPh sb="5" eb="6">
      <t>ツキ</t>
    </rPh>
    <rPh sb="7" eb="9">
      <t>ガイサン</t>
    </rPh>
    <phoneticPr fontId="1"/>
  </si>
  <si>
    <t>給与体系</t>
    <rPh sb="0" eb="2">
      <t>キュウヨ</t>
    </rPh>
    <rPh sb="2" eb="4">
      <t>タイケイ</t>
    </rPh>
    <phoneticPr fontId="1"/>
  </si>
  <si>
    <t>改訂されたら変更する</t>
    <rPh sb="0" eb="2">
      <t>カイテイ</t>
    </rPh>
    <rPh sb="6" eb="8">
      <t>ヘンコウ</t>
    </rPh>
    <phoneticPr fontId="1"/>
  </si>
  <si>
    <t>○○　○○</t>
    <phoneticPr fontId="1"/>
  </si>
  <si>
    <t>下記のとおり，研究支援者を採用したいので承認願います。</t>
    <phoneticPr fontId="1"/>
  </si>
  <si>
    <t>（社会保険加入かつ40歳以上で加入）</t>
    <rPh sb="1" eb="3">
      <t>シャカイ</t>
    </rPh>
    <rPh sb="3" eb="5">
      <t>ホケン</t>
    </rPh>
    <rPh sb="5" eb="7">
      <t>カニュウ</t>
    </rPh>
    <phoneticPr fontId="1"/>
  </si>
  <si>
    <t>月当たりの勤務日数</t>
    <rPh sb="0" eb="2">
      <t>ツキア</t>
    </rPh>
    <rPh sb="5" eb="7">
      <t>キンム</t>
    </rPh>
    <rPh sb="7" eb="9">
      <t>ニッスウ</t>
    </rPh>
    <phoneticPr fontId="1"/>
  </si>
  <si>
    <t>週当たり労働時間数</t>
    <rPh sb="0" eb="1">
      <t>シュウ</t>
    </rPh>
    <rPh sb="1" eb="2">
      <t>ア</t>
    </rPh>
    <rPh sb="4" eb="6">
      <t>ロウドウ</t>
    </rPh>
    <rPh sb="6" eb="9">
      <t>ジカンスウ</t>
    </rPh>
    <phoneticPr fontId="1"/>
  </si>
  <si>
    <t>任用期間終了後の更新予定</t>
    <rPh sb="0" eb="2">
      <t>ニンヨウ</t>
    </rPh>
    <rPh sb="2" eb="4">
      <t>キカン</t>
    </rPh>
    <rPh sb="4" eb="7">
      <t>シュウリョウゴ</t>
    </rPh>
    <rPh sb="8" eb="10">
      <t>コウシン</t>
    </rPh>
    <rPh sb="10" eb="12">
      <t>ヨテイ</t>
    </rPh>
    <phoneticPr fontId="1"/>
  </si>
  <si>
    <t>ヶ月間</t>
    <rPh sb="1" eb="3">
      <t>ゲツカン</t>
    </rPh>
    <phoneticPr fontId="1"/>
  </si>
  <si>
    <t>○○○○に関する○○○○実施のため，上記採用予定者を雇用する必要がある。</t>
    <phoneticPr fontId="1"/>
  </si>
  <si>
    <t>○○○○に関する○○○○等の実験補助業務</t>
    <phoneticPr fontId="1"/>
  </si>
  <si>
    <t>プロジェクトコード</t>
    <phoneticPr fontId="1"/>
  </si>
  <si>
    <t>所管コード</t>
    <rPh sb="0" eb="2">
      <t>ショカン</t>
    </rPh>
    <phoneticPr fontId="1"/>
  </si>
  <si>
    <t>　 財源（いずれかに〇）</t>
    <rPh sb="2" eb="4">
      <t>ザイゲン</t>
    </rPh>
    <phoneticPr fontId="1"/>
  </si>
  <si>
    <t>科学研究費　　　　　　　　・　　　　　　　　厚生労働科研</t>
    <rPh sb="0" eb="2">
      <t>カガク</t>
    </rPh>
    <rPh sb="2" eb="5">
      <t>ケンキュウヒ</t>
    </rPh>
    <rPh sb="22" eb="24">
      <t>コウセイ</t>
    </rPh>
    <rPh sb="24" eb="26">
      <t>ロウドウ</t>
    </rPh>
    <rPh sb="26" eb="28">
      <t>カケン</t>
    </rPh>
    <phoneticPr fontId="1"/>
  </si>
  <si>
    <t>○</t>
  </si>
  <si>
    <t>○：有り
×：無し</t>
    <phoneticPr fontId="1"/>
  </si>
  <si>
    <t>（①週あたりの労働時間20時間以上 ②月額賃金8.8万円以上　　　
　③雇用見込み２カ月以上　 ④学生以外   全てを満たす場合加入）</t>
    <rPh sb="7" eb="9">
      <t>ロウドウ</t>
    </rPh>
    <rPh sb="43" eb="44">
      <t>ゲツ</t>
    </rPh>
    <rPh sb="51" eb="53">
      <t>イガイ</t>
    </rPh>
    <phoneticPr fontId="1"/>
  </si>
  <si>
    <t>　※任用期間、更新予定は研究期間内での申請とする。
　　（上記の研究期間を超える雇用予定がある場合は、
 　　別途採用申請書を提出する。）</t>
    <rPh sb="12" eb="14">
      <t>ケンキュウ</t>
    </rPh>
    <rPh sb="32" eb="34">
      <t>ケンキュウ</t>
    </rPh>
    <phoneticPr fontId="1"/>
  </si>
  <si>
    <t>（週あたりの労働時間20時間以上で雇用保険加入　　　　　　　　　　　　　　　 　　
　ただし，労災保険は全員加入）</t>
    <rPh sb="17" eb="19">
      <t>コヨウ</t>
    </rPh>
    <rPh sb="19" eb="21">
      <t>ホケン</t>
    </rPh>
    <rPh sb="47" eb="49">
      <t>ロウサイ</t>
    </rPh>
    <rPh sb="49" eb="51">
      <t>ホケン</t>
    </rPh>
    <rPh sb="52" eb="54">
      <t>ゼンイン</t>
    </rPh>
    <rPh sb="54" eb="56">
      <t>カニュウ</t>
    </rPh>
    <phoneticPr fontId="1"/>
  </si>
  <si>
    <t>週</t>
    <rPh sb="0" eb="1">
      <t>シュウ</t>
    </rPh>
    <phoneticPr fontId="1"/>
  </si>
  <si>
    <t>勤務曜日・時間（休憩時間）</t>
    <rPh sb="0" eb="2">
      <t>キンム</t>
    </rPh>
    <rPh sb="2" eb="4">
      <t>ヨウビ</t>
    </rPh>
    <rPh sb="5" eb="7">
      <t>ジカン</t>
    </rPh>
    <rPh sb="8" eb="10">
      <t>キュウケイ</t>
    </rPh>
    <rPh sb="10" eb="12">
      <t>ジカン</t>
    </rPh>
    <phoneticPr fontId="1"/>
  </si>
  <si>
    <t>科学研究費助成事業研究支援者採用申請書</t>
    <rPh sb="0" eb="2">
      <t>カガク</t>
    </rPh>
    <rPh sb="2" eb="5">
      <t>ケンキュウヒ</t>
    </rPh>
    <rPh sb="5" eb="7">
      <t>ジョセイ</t>
    </rPh>
    <rPh sb="7" eb="9">
      <t>ジギョウ</t>
    </rPh>
    <rPh sb="9" eb="11">
      <t>ケンキュウ</t>
    </rPh>
    <rPh sb="11" eb="14">
      <t>シエンシャ</t>
    </rPh>
    <rPh sb="14" eb="16">
      <t>サイヨウ</t>
    </rPh>
    <rPh sb="16" eb="19">
      <t>シンセイショ</t>
    </rPh>
    <phoneticPr fontId="1"/>
  </si>
  <si>
    <t>　※事務担当係記入欄</t>
    <rPh sb="2" eb="4">
      <t>ジム</t>
    </rPh>
    <rPh sb="4" eb="6">
      <t>タントウ</t>
    </rPh>
    <rPh sb="6" eb="7">
      <t>カカリ</t>
    </rPh>
    <rPh sb="7" eb="9">
      <t>キニュウ</t>
    </rPh>
    <rPh sb="9" eb="10">
      <t>ラン</t>
    </rPh>
    <phoneticPr fontId="1"/>
  </si>
  <si>
    <t>月額給与換算</t>
  </si>
  <si>
    <t>　【予算に関する特記事項】</t>
    <rPh sb="2" eb="4">
      <t>ヨサン</t>
    </rPh>
    <rPh sb="5" eb="6">
      <t>カン</t>
    </rPh>
    <rPh sb="8" eb="10">
      <t>トッキ</t>
    </rPh>
    <rPh sb="10" eb="12">
      <t>ジコウ</t>
    </rPh>
    <phoneticPr fontId="1"/>
  </si>
  <si>
    <t xml:space="preserve"> 会計担当
   確認者</t>
    <rPh sb="1" eb="3">
      <t>カイケイ</t>
    </rPh>
    <rPh sb="3" eb="5">
      <t>タントウ</t>
    </rPh>
    <rPh sb="9" eb="11">
      <t>カクニン</t>
    </rPh>
    <rPh sb="11" eb="12">
      <t>シャ</t>
    </rPh>
    <phoneticPr fontId="1"/>
  </si>
  <si>
    <r>
      <rPr>
        <sz val="11"/>
        <rFont val="ＭＳ Ｐゴシック"/>
        <family val="3"/>
        <charset val="128"/>
      </rPr>
      <t xml:space="preserve">（週あたりの労働時間２９時間以上かつ月あたりの勤務日数１６日以上で加入    </t>
    </r>
    <r>
      <rPr>
        <sz val="10"/>
        <rFont val="ＭＳ Ｐゴシック"/>
        <family val="3"/>
        <charset val="128"/>
      </rPr>
      <t xml:space="preserve">                               　　　　　　　　　　                               ただし，H28.10.1以前より加入している者については，週あたりの労働時間が25時間以上（週４日勤務の場合は24時間以上）で継続加入）</t>
    </r>
    <rPh sb="1" eb="2">
      <t>シュウ</t>
    </rPh>
    <rPh sb="6" eb="8">
      <t>ロウドウ</t>
    </rPh>
    <rPh sb="8" eb="10">
      <t>ジカン</t>
    </rPh>
    <rPh sb="12" eb="16">
      <t>ジカンイジョウ</t>
    </rPh>
    <rPh sb="18" eb="19">
      <t>ツキ</t>
    </rPh>
    <rPh sb="23" eb="25">
      <t>キンム</t>
    </rPh>
    <rPh sb="25" eb="27">
      <t>ニッスウ</t>
    </rPh>
    <rPh sb="29" eb="30">
      <t>ニチ</t>
    </rPh>
    <rPh sb="30" eb="32">
      <t>イジョウ</t>
    </rPh>
    <rPh sb="33" eb="35">
      <t>カニュウ</t>
    </rPh>
    <rPh sb="123" eb="125">
      <t>イゼン</t>
    </rPh>
    <rPh sb="127" eb="129">
      <t>カニュウ</t>
    </rPh>
    <rPh sb="133" eb="134">
      <t>モノ</t>
    </rPh>
    <rPh sb="174" eb="176">
      <t>ケイゾク</t>
    </rPh>
    <phoneticPr fontId="1"/>
  </si>
  <si>
    <t>　      会計担当への確認依頼</t>
    <rPh sb="7" eb="9">
      <t>カイケイ</t>
    </rPh>
    <rPh sb="9" eb="11">
      <t>タントウ</t>
    </rPh>
    <rPh sb="13" eb="15">
      <t>カクニン</t>
    </rPh>
    <rPh sb="15" eb="17">
      <t>イライ</t>
    </rPh>
    <phoneticPr fontId="1"/>
  </si>
  <si>
    <t>社会保険／月  
  （短時間労働者）</t>
    <phoneticPr fontId="1"/>
  </si>
  <si>
    <t>労働保険　
　（雇用・労災）／月</t>
    <rPh sb="0" eb="2">
      <t>ロウドウ</t>
    </rPh>
    <rPh sb="8" eb="10">
      <t>コヨウ</t>
    </rPh>
    <rPh sb="11" eb="13">
      <t>ロウサイ</t>
    </rPh>
    <phoneticPr fontId="1"/>
  </si>
  <si>
    <t>令和　〇年　〇月　〇日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</si>
  <si>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○○○○学</t>
  </si>
  <si>
    <t>教授</t>
  </si>
  <si>
    <t>基盤研究（B）</t>
  </si>
  <si>
    <t>○○○○における○○○○を用いた○○○に関する研究</t>
  </si>
  <si>
    <t>群馬　花子</t>
    <rPh sb="0" eb="2">
      <t>グンマ</t>
    </rPh>
    <rPh sb="3" eb="5">
      <t>ハナコ</t>
    </rPh>
    <phoneticPr fontId="1"/>
  </si>
  <si>
    <t>　月～金曜日　10：00～16：00（12：00～13：00）</t>
    <rPh sb="1" eb="2">
      <t>ゲツ</t>
    </rPh>
    <rPh sb="3" eb="6">
      <t>キンヨウビ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</si>
  <si>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</si>
  <si>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　
　　別紙　人件費試算シート　のとおり</t>
    <phoneticPr fontId="1"/>
  </si>
  <si>
    <t>R4.10現在</t>
    <rPh sb="5" eb="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</si>
</sst>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&quot;円&quot;"/>
    <numFmt numFmtId="177" formatCode="#,##0_ "/>
    <numFmt numFmtId="178" formatCode="0_);[Red]\(0\)"/>
    <numFmt numFmtId="179" formatCode="[$-411]ggge&quot;年&quot;m&quot;月&quot;d&quot;日&quot;;@"/>
    <numFmt numFmtId="180" formatCode="0.000000_ "/>
    <numFmt numFmtId="181" formatCode="0_ "/>
    <numFmt numFmtId="182" formatCode="[$-F800]dddd\,\ mmmm\ dd\,\ yyyy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22"/>
      <name val="ＭＳ Ｐゴシック"/>
      <family val="3"/>
      <charset val="128"/>
    </font>
    <font>
      <i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1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Fill="1" applyProtection="1">
      <alignment vertical="center"/>
    </xf>
    <xf numFmtId="0" fontId="0" fillId="2" borderId="0" xfId="0" applyFont="1" applyFill="1" applyProtection="1">
      <alignment vertical="center"/>
    </xf>
    <xf numFmtId="0" fontId="0" fillId="3" borderId="0" xfId="0" applyFont="1" applyFill="1" applyProtection="1">
      <alignment vertical="center"/>
    </xf>
    <xf numFmtId="178" fontId="8" fillId="2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top"/>
    </xf>
    <xf numFmtId="0" fontId="12" fillId="0" borderId="0" xfId="0" applyFo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11" fillId="6" borderId="0" xfId="0" applyFont="1" applyFill="1" applyAlignment="1" applyProtection="1">
      <alignment vertical="center"/>
      <protection locked="0"/>
    </xf>
    <xf numFmtId="0" fontId="13" fillId="0" borderId="0" xfId="0" applyFont="1" applyProtection="1">
      <alignment vertical="center"/>
    </xf>
    <xf numFmtId="0" fontId="14" fillId="6" borderId="0" xfId="0" applyFont="1" applyFill="1" applyAlignment="1" applyProtection="1">
      <protection locked="0"/>
    </xf>
    <xf numFmtId="0" fontId="15" fillId="6" borderId="0" xfId="0" applyFont="1" applyFill="1" applyBorder="1" applyAlignment="1" applyProtection="1">
      <protection locked="0"/>
    </xf>
    <xf numFmtId="0" fontId="16" fillId="0" borderId="0" xfId="0" applyFont="1" applyBorder="1">
      <alignment vertical="center"/>
    </xf>
    <xf numFmtId="0" fontId="15" fillId="6" borderId="0" xfId="0" applyFont="1" applyFill="1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0" fillId="3" borderId="0" xfId="0" applyFont="1" applyFill="1" applyBorder="1" applyProtection="1">
      <alignment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181" fontId="0" fillId="0" borderId="13" xfId="0" applyNumberFormat="1" applyBorder="1" applyAlignment="1">
      <alignment horizontal="center" vertical="center"/>
    </xf>
    <xf numFmtId="181" fontId="0" fillId="0" borderId="14" xfId="0" applyNumberFormat="1" applyBorder="1" applyAlignment="1">
      <alignment horizontal="center" vertical="center"/>
    </xf>
    <xf numFmtId="0" fontId="17" fillId="6" borderId="13" xfId="0" applyFont="1" applyFill="1" applyBorder="1" applyAlignment="1" applyProtection="1">
      <alignment horizontal="left" vertical="center" wrapText="1"/>
      <protection locked="0"/>
    </xf>
    <xf numFmtId="0" fontId="18" fillId="6" borderId="16" xfId="0" applyFont="1" applyFill="1" applyBorder="1" applyAlignment="1" applyProtection="1">
      <alignment horizontal="left" vertical="center" wrapText="1"/>
      <protection locked="0"/>
    </xf>
    <xf numFmtId="0" fontId="18" fillId="6" borderId="14" xfId="0" applyFont="1" applyFill="1" applyBorder="1" applyAlignment="1" applyProtection="1">
      <alignment horizontal="left" vertical="center" wrapText="1"/>
      <protection locked="0"/>
    </xf>
    <xf numFmtId="0" fontId="16" fillId="6" borderId="6" xfId="0" applyFont="1" applyFill="1" applyBorder="1" applyAlignment="1" applyProtection="1">
      <alignment horizontal="left" vertical="top"/>
      <protection locked="0"/>
    </xf>
    <xf numFmtId="0" fontId="16" fillId="6" borderId="7" xfId="0" applyFont="1" applyFill="1" applyBorder="1" applyAlignment="1" applyProtection="1">
      <alignment horizontal="left" vertical="top"/>
      <protection locked="0"/>
    </xf>
    <xf numFmtId="0" fontId="16" fillId="6" borderId="11" xfId="0" applyFont="1" applyFill="1" applyBorder="1" applyAlignment="1" applyProtection="1">
      <alignment horizontal="left" vertical="top"/>
      <protection locked="0"/>
    </xf>
    <xf numFmtId="0" fontId="16" fillId="6" borderId="12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0" fontId="19" fillId="6" borderId="43" xfId="0" applyFont="1" applyFill="1" applyBorder="1" applyAlignment="1" applyProtection="1">
      <alignment horizontal="left" vertical="center" wrapText="1"/>
      <protection locked="0"/>
    </xf>
    <xf numFmtId="0" fontId="19" fillId="6" borderId="44" xfId="0" applyFont="1" applyFill="1" applyBorder="1" applyAlignment="1" applyProtection="1">
      <alignment horizontal="left" vertical="center" wrapText="1"/>
      <protection locked="0"/>
    </xf>
    <xf numFmtId="0" fontId="19" fillId="6" borderId="46" xfId="0" applyFont="1" applyFill="1" applyBorder="1" applyAlignment="1" applyProtection="1">
      <alignment horizontal="left" vertical="center" wrapText="1"/>
      <protection locked="0"/>
    </xf>
    <xf numFmtId="182" fontId="16" fillId="6" borderId="43" xfId="0" applyNumberFormat="1" applyFont="1" applyFill="1" applyBorder="1" applyAlignment="1" applyProtection="1">
      <alignment horizontal="center" vertical="center"/>
      <protection locked="0"/>
    </xf>
    <xf numFmtId="182" fontId="16" fillId="6" borderId="44" xfId="0" applyNumberFormat="1" applyFont="1" applyFill="1" applyBorder="1" applyAlignment="1" applyProtection="1">
      <alignment horizontal="center" vertical="center"/>
      <protection locked="0"/>
    </xf>
    <xf numFmtId="182" fontId="16" fillId="6" borderId="4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6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7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8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0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9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10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11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12" xfId="0" applyFont="1" applyBorder="1" applyAlignment="1" applyProtection="1">
      <alignment horizontal="center" vertical="center" textRotation="255" wrapText="1" shrinkToFit="1"/>
      <protection locked="0"/>
    </xf>
    <xf numFmtId="0" fontId="0" fillId="0" borderId="32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177" fontId="5" fillId="5" borderId="32" xfId="0" applyNumberFormat="1" applyFont="1" applyFill="1" applyBorder="1" applyAlignment="1" applyProtection="1">
      <alignment horizontal="right" vertical="center"/>
      <protection locked="0"/>
    </xf>
    <xf numFmtId="177" fontId="5" fillId="5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0" fontId="0" fillId="0" borderId="31" xfId="0" applyFont="1" applyBorder="1" applyAlignment="1" applyProtection="1">
      <alignment vertical="center"/>
      <protection locked="0"/>
    </xf>
    <xf numFmtId="177" fontId="6" fillId="0" borderId="13" xfId="0" applyNumberFormat="1" applyFont="1" applyBorder="1" applyAlignment="1" applyProtection="1">
      <alignment vertical="center" shrinkToFit="1"/>
    </xf>
    <xf numFmtId="0" fontId="0" fillId="0" borderId="14" xfId="0" applyFont="1" applyBorder="1" applyAlignment="1" applyProtection="1">
      <alignment vertical="center" shrinkToFit="1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177" fontId="5" fillId="0" borderId="29" xfId="0" applyNumberFormat="1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9" xfId="0" applyFont="1" applyBorder="1" applyAlignment="1" applyProtection="1">
      <alignment vertical="center"/>
      <protection locked="0"/>
    </xf>
    <xf numFmtId="177" fontId="6" fillId="0" borderId="14" xfId="0" applyNumberFormat="1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 wrapText="1" shrinkToFit="1"/>
      <protection locked="0"/>
    </xf>
    <xf numFmtId="0" fontId="3" fillId="0" borderId="12" xfId="0" applyFont="1" applyBorder="1" applyAlignment="1" applyProtection="1">
      <alignment horizontal="center" vertical="center" wrapText="1" shrinkToFi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177" fontId="9" fillId="2" borderId="5" xfId="0" applyNumberFormat="1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16" xfId="0" applyFont="1" applyFill="1" applyBorder="1" applyAlignment="1" applyProtection="1">
      <alignment vertical="center"/>
      <protection locked="0"/>
    </xf>
    <xf numFmtId="0" fontId="0" fillId="2" borderId="14" xfId="0" applyFont="1" applyFill="1" applyBorder="1" applyAlignment="1" applyProtection="1">
      <alignment vertical="center"/>
      <protection locked="0"/>
    </xf>
    <xf numFmtId="180" fontId="12" fillId="3" borderId="13" xfId="0" applyNumberFormat="1" applyFont="1" applyFill="1" applyBorder="1" applyAlignment="1" applyProtection="1">
      <alignment vertical="center" shrinkToFit="1"/>
    </xf>
    <xf numFmtId="180" fontId="12" fillId="3" borderId="14" xfId="0" applyNumberFormat="1" applyFont="1" applyFill="1" applyBorder="1" applyAlignment="1" applyProtection="1">
      <alignment vertical="center" shrinkToFi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177" fontId="10" fillId="2" borderId="36" xfId="0" applyNumberFormat="1" applyFont="1" applyFill="1" applyBorder="1" applyAlignment="1" applyProtection="1">
      <alignment vertical="center" shrinkToFit="1"/>
      <protection locked="0"/>
    </xf>
    <xf numFmtId="0" fontId="0" fillId="2" borderId="37" xfId="0" applyFont="1" applyFill="1" applyBorder="1" applyAlignment="1" applyProtection="1">
      <alignment vertical="center" shrinkToFit="1"/>
      <protection locked="0"/>
    </xf>
    <xf numFmtId="0" fontId="0" fillId="2" borderId="38" xfId="0" applyFont="1" applyFill="1" applyBorder="1" applyAlignment="1" applyProtection="1">
      <alignment vertical="center" shrinkToFit="1"/>
      <protection locked="0"/>
    </xf>
    <xf numFmtId="0" fontId="0" fillId="2" borderId="0" xfId="0" applyFont="1" applyFill="1" applyBorder="1" applyAlignment="1" applyProtection="1">
      <alignment vertical="center" shrinkToFit="1"/>
      <protection locked="0"/>
    </xf>
    <xf numFmtId="0" fontId="0" fillId="2" borderId="39" xfId="0" applyFont="1" applyFill="1" applyBorder="1" applyAlignment="1" applyProtection="1">
      <alignment vertical="center" shrinkToFit="1"/>
      <protection locked="0"/>
    </xf>
    <xf numFmtId="0" fontId="0" fillId="2" borderId="40" xfId="0" applyFont="1" applyFill="1" applyBorder="1" applyAlignment="1" applyProtection="1">
      <alignment vertical="center" shrinkToFit="1"/>
      <protection locked="0"/>
    </xf>
    <xf numFmtId="0" fontId="0" fillId="2" borderId="21" xfId="0" applyFont="1" applyFill="1" applyBorder="1" applyAlignment="1" applyProtection="1">
      <alignment vertical="center"/>
      <protection locked="0"/>
    </xf>
    <xf numFmtId="0" fontId="0" fillId="2" borderId="23" xfId="0" applyFont="1" applyFill="1" applyBorder="1" applyAlignment="1" applyProtection="1">
      <alignment vertical="center"/>
      <protection locked="0"/>
    </xf>
    <xf numFmtId="0" fontId="0" fillId="2" borderId="24" xfId="0" applyFont="1" applyFill="1" applyBorder="1" applyAlignment="1" applyProtection="1">
      <alignment vertical="center"/>
      <protection locked="0"/>
    </xf>
    <xf numFmtId="0" fontId="0" fillId="2" borderId="22" xfId="0" applyFont="1" applyFill="1" applyBorder="1" applyAlignment="1" applyProtection="1">
      <alignment vertical="center"/>
      <protection locked="0"/>
    </xf>
    <xf numFmtId="0" fontId="0" fillId="2" borderId="25" xfId="0" applyFont="1" applyFill="1" applyBorder="1" applyAlignment="1" applyProtection="1">
      <alignment vertical="center"/>
      <protection locked="0"/>
    </xf>
    <xf numFmtId="0" fontId="0" fillId="4" borderId="14" xfId="0" applyFont="1" applyFill="1" applyBorder="1" applyAlignment="1" applyProtection="1">
      <alignment vertical="center" shrinkToFit="1"/>
      <protection locked="0"/>
    </xf>
    <xf numFmtId="0" fontId="0" fillId="4" borderId="15" xfId="0" applyFont="1" applyFill="1" applyBorder="1" applyAlignment="1" applyProtection="1">
      <alignment vertical="center" shrinkToFit="1"/>
      <protection locked="0"/>
    </xf>
    <xf numFmtId="9" fontId="10" fillId="4" borderId="14" xfId="0" applyNumberFormat="1" applyFont="1" applyFill="1" applyBorder="1" applyAlignment="1" applyProtection="1">
      <alignment horizontal="center" vertical="center"/>
      <protection locked="0"/>
    </xf>
    <xf numFmtId="9" fontId="10" fillId="4" borderId="15" xfId="0" applyNumberFormat="1" applyFont="1" applyFill="1" applyBorder="1" applyAlignment="1" applyProtection="1">
      <alignment horizontal="center" vertical="center"/>
      <protection locked="0"/>
    </xf>
    <xf numFmtId="181" fontId="0" fillId="3" borderId="13" xfId="0" applyNumberFormat="1" applyFont="1" applyFill="1" applyBorder="1" applyAlignment="1" applyProtection="1">
      <alignment horizontal="center" vertical="center" shrinkToFit="1"/>
    </xf>
    <xf numFmtId="181" fontId="0" fillId="3" borderId="14" xfId="0" applyNumberFormat="1" applyFont="1" applyFill="1" applyBorder="1" applyAlignment="1" applyProtection="1">
      <alignment horizontal="center" vertical="center" shrinkToFit="1"/>
    </xf>
    <xf numFmtId="0" fontId="0" fillId="0" borderId="5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12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2" borderId="29" xfId="0" applyFont="1" applyFill="1" applyBorder="1" applyAlignment="1" applyProtection="1">
      <alignment vertical="center"/>
      <protection locked="0"/>
    </xf>
    <xf numFmtId="177" fontId="5" fillId="2" borderId="17" xfId="0" applyNumberFormat="1" applyFont="1" applyFill="1" applyBorder="1" applyAlignment="1" applyProtection="1">
      <alignment vertical="center"/>
      <protection locked="0"/>
    </xf>
    <xf numFmtId="177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180" fontId="12" fillId="2" borderId="13" xfId="0" applyNumberFormat="1" applyFont="1" applyFill="1" applyBorder="1" applyAlignment="1" applyProtection="1">
      <alignment vertical="center" shrinkToFit="1"/>
    </xf>
    <xf numFmtId="180" fontId="12" fillId="2" borderId="14" xfId="0" applyNumberFormat="1" applyFont="1" applyFill="1" applyBorder="1" applyAlignment="1" applyProtection="1">
      <alignment vertical="center" shrinkToFi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2" borderId="27" xfId="0" applyFont="1" applyFill="1" applyBorder="1" applyAlignment="1" applyProtection="1">
      <alignment vertical="center"/>
      <protection locked="0"/>
    </xf>
    <xf numFmtId="177" fontId="5" fillId="2" borderId="28" xfId="0" applyNumberFormat="1" applyFont="1" applyFill="1" applyBorder="1" applyAlignme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26" xfId="0" applyFont="1" applyFill="1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2" borderId="28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26" xfId="0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2" borderId="31" xfId="0" applyFont="1" applyFill="1" applyBorder="1" applyAlignment="1" applyProtection="1">
      <alignment vertical="center"/>
      <protection locked="0"/>
    </xf>
    <xf numFmtId="177" fontId="5" fillId="2" borderId="32" xfId="0" applyNumberFormat="1" applyFont="1" applyFill="1" applyBorder="1" applyAlignment="1" applyProtection="1">
      <alignment vertical="center"/>
      <protection locked="0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right" vertical="center"/>
      <protection locked="0"/>
    </xf>
    <xf numFmtId="177" fontId="5" fillId="5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177" fontId="4" fillId="0" borderId="13" xfId="0" applyNumberFormat="1" applyFont="1" applyFill="1" applyBorder="1" applyAlignment="1" applyProtection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8" borderId="5" xfId="0" applyFont="1" applyFill="1" applyBorder="1" applyAlignment="1" applyProtection="1">
      <alignment horizontal="left" vertical="center"/>
      <protection locked="0"/>
    </xf>
    <xf numFmtId="0" fontId="0" fillId="8" borderId="6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0" fillId="8" borderId="8" xfId="0" applyFont="1" applyFill="1" applyBorder="1" applyAlignment="1" applyProtection="1">
      <alignment horizontal="left" vertical="center"/>
      <protection locked="0"/>
    </xf>
    <xf numFmtId="0" fontId="0" fillId="8" borderId="0" xfId="0" applyFont="1" applyFill="1" applyBorder="1" applyAlignment="1" applyProtection="1">
      <alignment horizontal="left" vertical="center"/>
      <protection locked="0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10" xfId="0" applyFont="1" applyFill="1" applyBorder="1" applyAlignment="1" applyProtection="1">
      <alignment horizontal="left" vertical="center"/>
      <protection locked="0"/>
    </xf>
    <xf numFmtId="0" fontId="0" fillId="8" borderId="11" xfId="0" applyFont="1" applyFill="1" applyBorder="1" applyAlignment="1" applyProtection="1">
      <alignment horizontal="left" vertical="center"/>
      <protection locked="0"/>
    </xf>
    <xf numFmtId="0" fontId="0" fillId="8" borderId="1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30" xfId="0" applyFont="1" applyBorder="1" applyAlignment="1" applyProtection="1">
      <alignment vertical="center" shrinkToFit="1"/>
      <protection locked="0"/>
    </xf>
    <xf numFmtId="178" fontId="7" fillId="7" borderId="28" xfId="0" applyNumberFormat="1" applyFont="1" applyFill="1" applyBorder="1" applyAlignment="1" applyProtection="1">
      <alignment horizontal="right" vertical="center"/>
      <protection locked="0"/>
    </xf>
    <xf numFmtId="178" fontId="7" fillId="7" borderId="2" xfId="0" applyNumberFormat="1" applyFont="1" applyFill="1" applyBorder="1" applyAlignment="1" applyProtection="1">
      <alignment horizontal="right" vertical="center"/>
      <protection locked="0"/>
    </xf>
    <xf numFmtId="58" fontId="7" fillId="6" borderId="2" xfId="0" applyNumberFormat="1" applyFont="1" applyFill="1" applyBorder="1" applyAlignment="1" applyProtection="1">
      <alignment horizontal="left" vertical="center"/>
      <protection locked="0"/>
    </xf>
    <xf numFmtId="58" fontId="7" fillId="6" borderId="41" xfId="0" applyNumberFormat="1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 shrinkToFit="1"/>
      <protection locked="0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0" fillId="0" borderId="35" xfId="0" applyFont="1" applyBorder="1" applyAlignment="1" applyProtection="1">
      <alignment horizontal="center" vertical="center" shrinkToFit="1"/>
      <protection locked="0"/>
    </xf>
    <xf numFmtId="0" fontId="0" fillId="5" borderId="28" xfId="0" applyFont="1" applyFill="1" applyBorder="1" applyAlignment="1" applyProtection="1">
      <alignment horizontal="center" vertical="center" wrapText="1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1" xfId="0" applyFont="1" applyFill="1" applyBorder="1" applyAlignment="1" applyProtection="1">
      <alignment horizontal="center" vertical="center" wrapText="1"/>
      <protection locked="0"/>
    </xf>
    <xf numFmtId="0" fontId="0" fillId="6" borderId="42" xfId="0" applyFont="1" applyFill="1" applyBorder="1" applyAlignment="1" applyProtection="1">
      <alignment horizontal="left" vertical="center" wrapText="1"/>
      <protection locked="0"/>
    </xf>
    <xf numFmtId="0" fontId="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26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center" vertical="center" textRotation="255"/>
      <protection locked="0"/>
    </xf>
    <xf numFmtId="0" fontId="0" fillId="0" borderId="6" xfId="0" applyFont="1" applyBorder="1" applyAlignment="1" applyProtection="1">
      <alignment horizontal="center" vertical="center" textRotation="255"/>
      <protection locked="0"/>
    </xf>
    <xf numFmtId="0" fontId="0" fillId="0" borderId="7" xfId="0" applyFont="1" applyBorder="1" applyAlignment="1" applyProtection="1">
      <alignment horizontal="center" vertical="center" textRotation="255"/>
      <protection locked="0"/>
    </xf>
    <xf numFmtId="0" fontId="0" fillId="0" borderId="8" xfId="0" applyFont="1" applyBorder="1" applyAlignment="1" applyProtection="1">
      <alignment horizontal="center" vertical="center" textRotation="255"/>
      <protection locked="0"/>
    </xf>
    <xf numFmtId="0" fontId="0" fillId="0" borderId="0" xfId="0" applyFont="1" applyBorder="1" applyAlignment="1" applyProtection="1">
      <alignment horizontal="center" vertical="center" textRotation="255"/>
      <protection locked="0"/>
    </xf>
    <xf numFmtId="0" fontId="0" fillId="0" borderId="9" xfId="0" applyFont="1" applyBorder="1" applyAlignment="1" applyProtection="1">
      <alignment horizontal="center" vertical="center" textRotation="255"/>
      <protection locked="0"/>
    </xf>
    <xf numFmtId="0" fontId="0" fillId="0" borderId="10" xfId="0" applyFont="1" applyBorder="1" applyAlignment="1" applyProtection="1">
      <alignment horizontal="center" vertical="center" textRotation="255"/>
      <protection locked="0"/>
    </xf>
    <xf numFmtId="0" fontId="0" fillId="0" borderId="11" xfId="0" applyFont="1" applyBorder="1" applyAlignment="1" applyProtection="1">
      <alignment horizontal="center" vertical="center" textRotation="255"/>
      <protection locked="0"/>
    </xf>
    <xf numFmtId="0" fontId="0" fillId="0" borderId="12" xfId="0" applyFont="1" applyBorder="1" applyAlignment="1" applyProtection="1">
      <alignment horizontal="center" vertical="center" textRotation="255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4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58" fontId="7" fillId="5" borderId="32" xfId="0" applyNumberFormat="1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58" fontId="7" fillId="5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78" fontId="5" fillId="6" borderId="1" xfId="0" applyNumberFormat="1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4" fontId="0" fillId="0" borderId="13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5" borderId="15" xfId="0" applyFill="1" applyBorder="1" applyAlignment="1" applyProtection="1">
      <alignment horizontal="left" vertical="center" wrapText="1" inden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14" xfId="0" applyFont="1" applyBorder="1" applyAlignment="1" applyProtection="1">
      <alignment horizontal="center" vertical="center" shrinkToFit="1"/>
      <protection locked="0"/>
    </xf>
    <xf numFmtId="0" fontId="5" fillId="5" borderId="32" xfId="0" applyFont="1" applyFill="1" applyBorder="1" applyAlignment="1" applyProtection="1">
      <alignment horizontal="left" vertical="center" indent="1"/>
      <protection locked="0"/>
    </xf>
    <xf numFmtId="0" fontId="0" fillId="5" borderId="1" xfId="0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179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8" fontId="5" fillId="2" borderId="1" xfId="0" applyNumberFormat="1" applyFont="1" applyFill="1" applyBorder="1" applyAlignment="1" applyProtection="1">
      <alignment vertical="center"/>
      <protection locked="0"/>
    </xf>
    <xf numFmtId="178" fontId="0" fillId="2" borderId="1" xfId="0" applyNumberFormat="1" applyFont="1" applyFill="1" applyBorder="1" applyAlignment="1" applyProtection="1">
      <alignment vertical="center"/>
      <protection locked="0"/>
    </xf>
    <xf numFmtId="177" fontId="5" fillId="5" borderId="13" xfId="0" applyNumberFormat="1" applyFont="1" applyFill="1" applyBorder="1" applyAlignment="1" applyProtection="1">
      <alignment horizontal="right" vertical="center"/>
      <protection locked="0"/>
    </xf>
    <xf numFmtId="177" fontId="5" fillId="5" borderId="16" xfId="0" applyNumberFormat="1" applyFont="1" applyFill="1" applyBorder="1" applyAlignment="1" applyProtection="1">
      <alignment horizontal="right" vertical="center"/>
      <protection locked="0"/>
    </xf>
    <xf numFmtId="176" fontId="5" fillId="0" borderId="16" xfId="0" applyNumberFormat="1" applyFont="1" applyFill="1" applyBorder="1" applyAlignment="1" applyProtection="1">
      <alignment horizontal="left" vertical="center"/>
      <protection locked="0"/>
    </xf>
    <xf numFmtId="176" fontId="5" fillId="0" borderId="14" xfId="0" applyNumberFormat="1" applyFont="1" applyFill="1" applyBorder="1" applyAlignment="1" applyProtection="1">
      <alignment horizontal="left" vertical="center"/>
      <protection locked="0"/>
    </xf>
    <xf numFmtId="58" fontId="7" fillId="5" borderId="13" xfId="0" applyNumberFormat="1" applyFont="1" applyFill="1" applyBorder="1" applyAlignment="1" applyProtection="1">
      <alignment horizontal="left" vertical="center" indent="1"/>
      <protection locked="0"/>
    </xf>
    <xf numFmtId="0" fontId="7" fillId="5" borderId="16" xfId="0" applyFont="1" applyFill="1" applyBorder="1" applyAlignment="1" applyProtection="1">
      <alignment horizontal="left" vertical="center" indent="1"/>
      <protection locked="0"/>
    </xf>
    <xf numFmtId="0" fontId="0" fillId="0" borderId="16" xfId="0" applyFont="1" applyFill="1" applyBorder="1" applyAlignment="1" applyProtection="1">
      <alignment horizontal="right" vertical="center"/>
      <protection locked="0"/>
    </xf>
    <xf numFmtId="58" fontId="7" fillId="5" borderId="16" xfId="0" applyNumberFormat="1" applyFont="1" applyFill="1" applyBorder="1" applyAlignment="1" applyProtection="1">
      <alignment horizontal="left" vertical="center"/>
      <protection locked="0"/>
    </xf>
    <xf numFmtId="0" fontId="7" fillId="5" borderId="16" xfId="0" applyFont="1" applyFill="1" applyBorder="1" applyAlignment="1" applyProtection="1">
      <alignment vertical="center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7" fillId="5" borderId="13" xfId="0" applyFont="1" applyFill="1" applyBorder="1" applyAlignment="1" applyProtection="1">
      <alignment horizontal="left" vertical="center" indent="1" shrinkToFit="1"/>
      <protection locked="0"/>
    </xf>
    <xf numFmtId="0" fontId="7" fillId="5" borderId="16" xfId="0" applyFont="1" applyFill="1" applyBorder="1" applyAlignment="1" applyProtection="1">
      <alignment horizontal="left" vertical="center" indent="1" shrinkToFit="1"/>
      <protection locked="0"/>
    </xf>
    <xf numFmtId="0" fontId="7" fillId="5" borderId="14" xfId="0" applyFont="1" applyFill="1" applyBorder="1" applyAlignment="1" applyProtection="1">
      <alignment horizontal="left" vertical="center" indent="1" shrinkToFi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 shrinkToFit="1"/>
      <protection locked="0"/>
    </xf>
    <xf numFmtId="0" fontId="7" fillId="5" borderId="16" xfId="0" applyFont="1" applyFill="1" applyBorder="1" applyAlignment="1" applyProtection="1">
      <alignment horizontal="center" vertical="center" shrinkToFit="1"/>
      <protection locked="0"/>
    </xf>
    <xf numFmtId="0" fontId="7" fillId="5" borderId="14" xfId="0" applyFont="1" applyFill="1" applyBorder="1" applyAlignment="1" applyProtection="1">
      <alignment horizontal="center" vertical="center" shrinkToFit="1"/>
      <protection locked="0"/>
    </xf>
    <xf numFmtId="49" fontId="7" fillId="5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0" fillId="0" borderId="16" xfId="0" applyNumberFormat="1" applyBorder="1" applyAlignment="1">
      <alignment horizontal="left" vertical="center" indent="1" shrinkToFit="1"/>
    </xf>
    <xf numFmtId="0" fontId="0" fillId="0" borderId="13" xfId="0" applyFont="1" applyFill="1" applyBorder="1" applyAlignment="1" applyProtection="1">
      <alignment horizontal="left" vertical="center" indent="1" shrinkToFit="1"/>
      <protection locked="0"/>
    </xf>
    <xf numFmtId="0" fontId="0" fillId="0" borderId="16" xfId="0" applyFont="1" applyBorder="1" applyAlignment="1">
      <alignment horizontal="left" vertical="center" indent="1" shrinkToFit="1"/>
    </xf>
    <xf numFmtId="0" fontId="0" fillId="0" borderId="14" xfId="0" applyFont="1" applyBorder="1" applyAlignment="1">
      <alignment horizontal="left" vertical="center" indent="1" shrinkToFit="1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0" fillId="0" borderId="16" xfId="0" applyNumberFormat="1" applyFont="1" applyBorder="1" applyAlignment="1" applyProtection="1">
      <alignment vertical="center"/>
      <protection locked="0"/>
    </xf>
    <xf numFmtId="49" fontId="0" fillId="0" borderId="14" xfId="0" applyNumberFormat="1" applyFont="1" applyBorder="1" applyAlignment="1" applyProtection="1">
      <alignment vertical="center"/>
      <protection locked="0"/>
    </xf>
    <xf numFmtId="0" fontId="13" fillId="6" borderId="0" xfId="0" applyFont="1" applyFill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horizontal="left" vertical="center" indent="1"/>
      <protection locked="0"/>
    </xf>
    <xf numFmtId="0" fontId="7" fillId="5" borderId="15" xfId="0" applyFont="1" applyFill="1" applyBorder="1" applyAlignment="1" applyProtection="1">
      <alignment horizontal="left" vertical="center" indent="1"/>
      <protection locked="0"/>
    </xf>
    <xf numFmtId="0" fontId="0" fillId="6" borderId="0" xfId="0" applyFont="1" applyFill="1" applyAlignment="1" applyProtection="1">
      <alignment vertical="center"/>
      <protection locked="0"/>
    </xf>
    <xf numFmtId="0" fontId="0" fillId="6" borderId="2" xfId="0" applyFont="1" applyFill="1" applyBorder="1" applyAlignment="1" applyProtection="1">
      <alignment vertical="center"/>
      <protection locked="0"/>
    </xf>
    <xf numFmtId="0" fontId="5" fillId="5" borderId="34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0" fillId="6" borderId="0" xfId="0" applyFont="1" applyFill="1" applyAlignment="1" applyProtection="1">
      <alignment horizontal="left" vertical="center" indent="2"/>
      <protection locked="0"/>
    </xf>
    <xf numFmtId="0" fontId="0" fillId="6" borderId="34" xfId="0" applyFont="1" applyFill="1" applyBorder="1" applyAlignment="1" applyProtection="1">
      <alignment vertical="center"/>
      <protection locked="0"/>
    </xf>
    <xf numFmtId="0" fontId="0" fillId="6" borderId="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58" fontId="0" fillId="5" borderId="0" xfId="0" applyNumberFormat="1" applyFont="1" applyFill="1" applyBorder="1" applyAlignment="1" applyProtection="1">
      <alignment vertical="center"/>
      <protection locked="0"/>
    </xf>
    <xf numFmtId="0" fontId="0" fillId="5" borderId="0" xfId="0" applyFont="1" applyFill="1" applyBorder="1" applyAlignment="1" applyProtection="1">
      <alignment vertical="center"/>
      <protection locked="0"/>
    </xf>
    <xf numFmtId="0" fontId="0" fillId="5" borderId="15" xfId="0" applyFont="1" applyFill="1" applyBorder="1" applyAlignment="1" applyProtection="1">
      <alignment horizontal="left" vertical="center" wrapText="1" indent="1"/>
      <protection locked="0"/>
    </xf>
    <xf numFmtId="0" fontId="7" fillId="2" borderId="32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 applyProtection="1">
      <alignment vertical="center"/>
      <protection locked="0"/>
    </xf>
    <xf numFmtId="0" fontId="0" fillId="8" borderId="5" xfId="0" applyFont="1" applyFill="1" applyBorder="1" applyAlignment="1" applyProtection="1">
      <alignment horizontal="center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8" borderId="7" xfId="0" applyFont="1" applyFill="1" applyBorder="1" applyAlignment="1" applyProtection="1">
      <alignment horizontal="center" vertical="center"/>
      <protection locked="0"/>
    </xf>
    <xf numFmtId="0" fontId="0" fillId="8" borderId="8" xfId="0" applyFont="1" applyFill="1" applyBorder="1" applyAlignment="1" applyProtection="1">
      <alignment horizontal="center" vertical="center"/>
      <protection locked="0"/>
    </xf>
    <xf numFmtId="0" fontId="0" fillId="8" borderId="0" xfId="0" applyFont="1" applyFill="1" applyBorder="1" applyAlignment="1" applyProtection="1">
      <alignment horizontal="center" vertical="center"/>
      <protection locked="0"/>
    </xf>
    <xf numFmtId="0" fontId="0" fillId="8" borderId="9" xfId="0" applyFont="1" applyFill="1" applyBorder="1" applyAlignment="1" applyProtection="1">
      <alignment horizontal="center" vertical="center"/>
      <protection locked="0"/>
    </xf>
    <xf numFmtId="0" fontId="0" fillId="8" borderId="10" xfId="0" applyFont="1" applyFill="1" applyBorder="1" applyAlignment="1" applyProtection="1">
      <alignment horizontal="center" vertical="center"/>
      <protection locked="0"/>
    </xf>
    <xf numFmtId="0" fontId="0" fillId="8" borderId="11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180" fontId="12" fillId="2" borderId="0" xfId="0" applyNumberFormat="1" applyFont="1" applyFill="1" applyBorder="1" applyAlignment="1" applyProtection="1">
      <alignment vertical="center" shrinkToFit="1"/>
    </xf>
    <xf numFmtId="0" fontId="0" fillId="0" borderId="5" xfId="0" applyFont="1" applyBorder="1" applyAlignment="1" applyProtection="1">
      <alignment horizontal="left" vertical="top" wrapText="1" shrinkToFit="1"/>
      <protection locked="0"/>
    </xf>
    <xf numFmtId="0" fontId="0" fillId="0" borderId="6" xfId="0" applyFont="1" applyBorder="1" applyAlignment="1" applyProtection="1">
      <alignment horizontal="left" vertical="top" shrinkToFit="1"/>
      <protection locked="0"/>
    </xf>
    <xf numFmtId="0" fontId="0" fillId="0" borderId="7" xfId="0" applyFont="1" applyBorder="1" applyAlignment="1" applyProtection="1">
      <alignment horizontal="left" vertical="top" shrinkToFit="1"/>
      <protection locked="0"/>
    </xf>
    <xf numFmtId="0" fontId="0" fillId="0" borderId="8" xfId="0" applyFont="1" applyBorder="1" applyAlignment="1" applyProtection="1">
      <alignment horizontal="left" vertical="top" shrinkToFit="1"/>
      <protection locked="0"/>
    </xf>
    <xf numFmtId="0" fontId="0" fillId="0" borderId="0" xfId="0" applyFont="1" applyBorder="1" applyAlignment="1" applyProtection="1">
      <alignment horizontal="left" vertical="top" shrinkToFit="1"/>
      <protection locked="0"/>
    </xf>
    <xf numFmtId="0" fontId="0" fillId="0" borderId="9" xfId="0" applyFont="1" applyBorder="1" applyAlignment="1" applyProtection="1">
      <alignment horizontal="left" vertical="top" shrinkToFit="1"/>
      <protection locked="0"/>
    </xf>
    <xf numFmtId="0" fontId="0" fillId="0" borderId="10" xfId="0" applyFont="1" applyBorder="1" applyAlignment="1" applyProtection="1">
      <alignment horizontal="left" vertical="top" shrinkToFit="1"/>
      <protection locked="0"/>
    </xf>
    <xf numFmtId="0" fontId="0" fillId="0" borderId="11" xfId="0" applyFont="1" applyBorder="1" applyAlignment="1" applyProtection="1">
      <alignment horizontal="left" vertical="top" shrinkToFit="1"/>
      <protection locked="0"/>
    </xf>
    <xf numFmtId="0" fontId="0" fillId="0" borderId="12" xfId="0" applyFont="1" applyBorder="1" applyAlignment="1" applyProtection="1">
      <alignment horizontal="left" vertical="top" shrinkToFit="1"/>
      <protection locked="0"/>
    </xf>
    <xf numFmtId="177" fontId="6" fillId="0" borderId="0" xfId="0" applyNumberFormat="1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 shrinkToFit="1"/>
    </xf>
    <xf numFmtId="181" fontId="0" fillId="3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181" fontId="0" fillId="0" borderId="0" xfId="0" applyNumberFormat="1" applyBorder="1" applyAlignment="1">
      <alignment horizontal="center" vertical="center"/>
    </xf>
    <xf numFmtId="180" fontId="12" fillId="3" borderId="0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3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FF99"/>
      <color rgb="FFFF99CC"/>
      <color rgb="FFFF66FF"/>
      <color rgb="FFFF66CC"/>
      <color rgb="FFFF33CC"/>
      <color rgb="FFFF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83343</xdr:colOff>
      <xdr:row>11</xdr:row>
      <xdr:rowOff>130969</xdr:rowOff>
    </xdr:from>
    <xdr:to>
      <xdr:col>70</xdr:col>
      <xdr:colOff>440531</xdr:colOff>
      <xdr:row>18</xdr:row>
      <xdr:rowOff>214312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98593" y="2226469"/>
          <a:ext cx="4691063" cy="17406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研究種目～当該年度交付決定（内定）額</a:t>
          </a:r>
          <a:endParaRPr kumimoji="1" lang="en-US" altLang="ja-JP" sz="1100" b="1"/>
        </a:p>
        <a:p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研究支援情報（</a:t>
          </a:r>
          <a:r>
            <a:rPr kumimoji="1" lang="en-US" altLang="ja-JP" sz="1100" u="none">
              <a:solidFill>
                <a:srgbClr val="FF0000"/>
              </a:solidFill>
            </a:rPr>
            <a:t>http://kenkyu.jimu.gunma-u.ac.jp/kenkyu/kaken-top.html</a:t>
          </a:r>
          <a:r>
            <a:rPr kumimoji="1" lang="ja-JP" altLang="en-US" sz="1100">
              <a:solidFill>
                <a:srgbClr val="FF0000"/>
              </a:solidFill>
            </a:rPr>
            <a:t>）</a:t>
          </a:r>
          <a:r>
            <a:rPr kumimoji="1" lang="ja-JP" altLang="en-US" sz="1100">
              <a:solidFill>
                <a:sysClr val="windowText" lastClr="000000"/>
              </a:solidFill>
            </a:rPr>
            <a:t>に掲載されている，「内定一覧」を参照して記入してください。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研究期間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/>
            <a:t>　科研費の交付開始の年度初日から，交付終了予定の年度末日を研究期間として記入してください</a:t>
          </a:r>
          <a:r>
            <a:rPr kumimoji="1" lang="en-US" altLang="ja-JP" sz="1100"/>
            <a:t>(2000/1/1</a:t>
          </a:r>
          <a:r>
            <a:rPr kumimoji="1" lang="ja-JP" altLang="en-US" sz="1100"/>
            <a:t>の形式で入力</a:t>
          </a:r>
          <a:r>
            <a:rPr kumimoji="1" lang="en-US" altLang="ja-JP" sz="1100"/>
            <a:t>)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54</xdr:col>
      <xdr:colOff>107157</xdr:colOff>
      <xdr:row>1</xdr:row>
      <xdr:rowOff>-1</xdr:rowOff>
    </xdr:from>
    <xdr:to>
      <xdr:col>65</xdr:col>
      <xdr:colOff>75407</xdr:colOff>
      <xdr:row>4</xdr:row>
      <xdr:rowOff>7937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22407" y="171449"/>
          <a:ext cx="2549525" cy="588963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/>
            <a:t>黄色箇所に入力してください。</a:t>
          </a:r>
        </a:p>
        <a:p>
          <a:r>
            <a:rPr kumimoji="1" lang="ja-JP" altLang="en-US" sz="1200" b="1"/>
            <a:t>青色箇所は自動計算されます。</a:t>
          </a:r>
        </a:p>
      </xdr:txBody>
    </xdr:sp>
    <xdr:clientData/>
  </xdr:twoCellAnchor>
  <xdr:twoCellAnchor>
    <xdr:from>
      <xdr:col>54</xdr:col>
      <xdr:colOff>107158</xdr:colOff>
      <xdr:row>21</xdr:row>
      <xdr:rowOff>511972</xdr:rowOff>
    </xdr:from>
    <xdr:to>
      <xdr:col>70</xdr:col>
      <xdr:colOff>498742</xdr:colOff>
      <xdr:row>25</xdr:row>
      <xdr:rowOff>141557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22408" y="5445922"/>
          <a:ext cx="4725459" cy="1506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任用期間</a:t>
          </a:r>
          <a:endParaRPr kumimoji="1" lang="en-US" altLang="ja-JP" sz="1100" b="1"/>
        </a:p>
        <a:p>
          <a:r>
            <a:rPr kumimoji="1" lang="ja-JP" altLang="en-US" sz="1100"/>
            <a:t>　１年度中の任用期間を記入してください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(2000/1/1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　任用期間が研究期間外の入力、または１ヶ月未満・１年超えの入力</a:t>
          </a:r>
          <a:endParaRPr kumimoji="1" lang="en-US" altLang="ja-JP" sz="1100"/>
        </a:p>
        <a:p>
          <a:r>
            <a:rPr kumimoji="1" lang="ja-JP" altLang="en-US" sz="1100"/>
            <a:t>　をすると下のセルにエラーが表示されます。</a:t>
          </a:r>
          <a:endParaRPr kumimoji="1" lang="en-US" altLang="ja-JP" sz="1100"/>
        </a:p>
      </xdr:txBody>
    </xdr:sp>
    <xdr:clientData/>
  </xdr:twoCellAnchor>
  <xdr:twoCellAnchor>
    <xdr:from>
      <xdr:col>67</xdr:col>
      <xdr:colOff>169334</xdr:colOff>
      <xdr:row>37</xdr:row>
      <xdr:rowOff>804333</xdr:rowOff>
    </xdr:from>
    <xdr:to>
      <xdr:col>68</xdr:col>
      <xdr:colOff>98777</xdr:colOff>
      <xdr:row>43</xdr:row>
      <xdr:rowOff>31750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018309" y="9395883"/>
          <a:ext cx="205668" cy="1989667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79526</xdr:colOff>
      <xdr:row>9</xdr:row>
      <xdr:rowOff>159808</xdr:rowOff>
    </xdr:from>
    <xdr:to>
      <xdr:col>62</xdr:col>
      <xdr:colOff>43240</xdr:colOff>
      <xdr:row>11</xdr:row>
      <xdr:rowOff>56241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166251" y="1864783"/>
          <a:ext cx="1344839" cy="28695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209550</xdr:rowOff>
        </xdr:from>
        <xdr:to>
          <xdr:col>3</xdr:col>
          <xdr:colOff>133350</xdr:colOff>
          <xdr:row>48</xdr:row>
          <xdr:rowOff>57150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83343</xdr:colOff>
      <xdr:row>11</xdr:row>
      <xdr:rowOff>130969</xdr:rowOff>
    </xdr:from>
    <xdr:to>
      <xdr:col>70</xdr:col>
      <xdr:colOff>440531</xdr:colOff>
      <xdr:row>18</xdr:row>
      <xdr:rowOff>214312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98593" y="2226469"/>
          <a:ext cx="4691063" cy="1245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研究種目～当該年度交付決定（内定）額</a:t>
          </a:r>
          <a:endParaRPr kumimoji="1" lang="en-US" altLang="ja-JP" sz="1100" b="1"/>
        </a:p>
        <a:p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研究支援情報（</a:t>
          </a:r>
          <a:r>
            <a:rPr kumimoji="1" lang="en-US" altLang="ja-JP" sz="1100" u="none">
              <a:solidFill>
                <a:srgbClr val="FF0000"/>
              </a:solidFill>
            </a:rPr>
            <a:t>http://kenkyu.jimu.gunma-u.ac.jp/kenkyu/kaken-top.html</a:t>
          </a:r>
          <a:r>
            <a:rPr kumimoji="1" lang="ja-JP" altLang="en-US" sz="1100">
              <a:solidFill>
                <a:srgbClr val="FF0000"/>
              </a:solidFill>
            </a:rPr>
            <a:t>）</a:t>
          </a:r>
          <a:r>
            <a:rPr kumimoji="1" lang="ja-JP" altLang="en-US" sz="1100">
              <a:solidFill>
                <a:sysClr val="windowText" lastClr="000000"/>
              </a:solidFill>
            </a:rPr>
            <a:t>に掲載されている，「内定一覧」を参照して記入してください。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研究期間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/>
            <a:t>　科研費の交付開始の年度初日から，交付終了予定の年度末日を研究期間として記入してください</a:t>
          </a:r>
          <a:r>
            <a:rPr kumimoji="1" lang="en-US" altLang="ja-JP" sz="1100"/>
            <a:t>(2000/1/1</a:t>
          </a:r>
          <a:r>
            <a:rPr kumimoji="1" lang="ja-JP" altLang="en-US" sz="1100"/>
            <a:t>の形式で入力</a:t>
          </a:r>
          <a:r>
            <a:rPr kumimoji="1" lang="en-US" altLang="ja-JP" sz="1100"/>
            <a:t>)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54</xdr:col>
      <xdr:colOff>107157</xdr:colOff>
      <xdr:row>1</xdr:row>
      <xdr:rowOff>-1</xdr:rowOff>
    </xdr:from>
    <xdr:to>
      <xdr:col>65</xdr:col>
      <xdr:colOff>75407</xdr:colOff>
      <xdr:row>4</xdr:row>
      <xdr:rowOff>7937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822407" y="171449"/>
          <a:ext cx="2549525" cy="588963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/>
            <a:t>黄色箇所に入力してください。</a:t>
          </a:r>
        </a:p>
        <a:p>
          <a:r>
            <a:rPr kumimoji="1" lang="ja-JP" altLang="en-US" sz="1200" b="1"/>
            <a:t>青色箇所は自動計算されます。</a:t>
          </a:r>
        </a:p>
      </xdr:txBody>
    </xdr:sp>
    <xdr:clientData/>
  </xdr:twoCellAnchor>
  <xdr:twoCellAnchor>
    <xdr:from>
      <xdr:col>54</xdr:col>
      <xdr:colOff>107158</xdr:colOff>
      <xdr:row>21</xdr:row>
      <xdr:rowOff>511972</xdr:rowOff>
    </xdr:from>
    <xdr:to>
      <xdr:col>70</xdr:col>
      <xdr:colOff>498742</xdr:colOff>
      <xdr:row>25</xdr:row>
      <xdr:rowOff>141557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22408" y="4950622"/>
          <a:ext cx="4725459" cy="1706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任用期間</a:t>
          </a:r>
          <a:endParaRPr kumimoji="1" lang="en-US" altLang="ja-JP" sz="1100" b="1"/>
        </a:p>
        <a:p>
          <a:r>
            <a:rPr kumimoji="1" lang="ja-JP" altLang="en-US" sz="1100"/>
            <a:t>　１年度中の任用期間を記入してください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(2000/1/1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　任用期間が研究期間外の入力、または１ヶ月未満・１年超えの入力</a:t>
          </a:r>
          <a:endParaRPr kumimoji="1" lang="en-US" altLang="ja-JP" sz="1100"/>
        </a:p>
        <a:p>
          <a:r>
            <a:rPr kumimoji="1" lang="ja-JP" altLang="en-US" sz="1100"/>
            <a:t>　をすると下のセルにエラーが表示されます。</a:t>
          </a:r>
          <a:endParaRPr kumimoji="1" lang="en-US" altLang="ja-JP" sz="1100"/>
        </a:p>
      </xdr:txBody>
    </xdr:sp>
    <xdr:clientData/>
  </xdr:twoCellAnchor>
  <xdr:twoCellAnchor>
    <xdr:from>
      <xdr:col>67</xdr:col>
      <xdr:colOff>169334</xdr:colOff>
      <xdr:row>37</xdr:row>
      <xdr:rowOff>804333</xdr:rowOff>
    </xdr:from>
    <xdr:to>
      <xdr:col>68</xdr:col>
      <xdr:colOff>98777</xdr:colOff>
      <xdr:row>43</xdr:row>
      <xdr:rowOff>31750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287001" y="9574389"/>
          <a:ext cx="183443" cy="1979083"/>
        </a:xfrm>
        <a:prstGeom prst="rightBrac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50951</xdr:colOff>
      <xdr:row>14</xdr:row>
      <xdr:rowOff>197908</xdr:rowOff>
    </xdr:from>
    <xdr:to>
      <xdr:col>29</xdr:col>
      <xdr:colOff>109915</xdr:colOff>
      <xdr:row>15</xdr:row>
      <xdr:rowOff>237216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08451" y="2960158"/>
          <a:ext cx="1344839" cy="28695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209550</xdr:rowOff>
        </xdr:from>
        <xdr:to>
          <xdr:col>3</xdr:col>
          <xdr:colOff>133350</xdr:colOff>
          <xdr:row>48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83343</xdr:colOff>
      <xdr:row>11</xdr:row>
      <xdr:rowOff>130969</xdr:rowOff>
    </xdr:from>
    <xdr:to>
      <xdr:col>70</xdr:col>
      <xdr:colOff>440531</xdr:colOff>
      <xdr:row>18</xdr:row>
      <xdr:rowOff>214312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798593" y="2226469"/>
          <a:ext cx="4691063" cy="17406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研究種目～当該年度交付決定（内定）額</a:t>
          </a:r>
          <a:endParaRPr kumimoji="1" lang="en-US" altLang="ja-JP" sz="1100" b="1"/>
        </a:p>
        <a:p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研究支援情報（</a:t>
          </a:r>
          <a:r>
            <a:rPr kumimoji="1" lang="en-US" altLang="ja-JP" sz="1100" u="none">
              <a:solidFill>
                <a:srgbClr val="FF0000"/>
              </a:solidFill>
            </a:rPr>
            <a:t>http://kenkyu.jimu.gunma-u.ac.jp/kenkyu/kaken-top.html</a:t>
          </a:r>
          <a:r>
            <a:rPr kumimoji="1" lang="ja-JP" altLang="en-US" sz="1100">
              <a:solidFill>
                <a:srgbClr val="FF0000"/>
              </a:solidFill>
            </a:rPr>
            <a:t>）</a:t>
          </a:r>
          <a:r>
            <a:rPr kumimoji="1" lang="ja-JP" altLang="en-US" sz="1100">
              <a:solidFill>
                <a:sysClr val="windowText" lastClr="000000"/>
              </a:solidFill>
            </a:rPr>
            <a:t>に掲載されている，「内定一覧」を参照して記入してください。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研究期間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/>
            <a:t>　科研費の交付開始の年度初日から，交付終了予定の年度末日を研究期間として記入してください</a:t>
          </a:r>
          <a:r>
            <a:rPr kumimoji="1" lang="en-US" altLang="ja-JP" sz="1100"/>
            <a:t>(2000/1/1</a:t>
          </a:r>
          <a:r>
            <a:rPr kumimoji="1" lang="ja-JP" altLang="en-US" sz="1100"/>
            <a:t>の形式で入力</a:t>
          </a:r>
          <a:r>
            <a:rPr kumimoji="1" lang="en-US" altLang="ja-JP" sz="1100"/>
            <a:t>)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54</xdr:col>
      <xdr:colOff>107157</xdr:colOff>
      <xdr:row>1</xdr:row>
      <xdr:rowOff>-1</xdr:rowOff>
    </xdr:from>
    <xdr:to>
      <xdr:col>65</xdr:col>
      <xdr:colOff>75407</xdr:colOff>
      <xdr:row>4</xdr:row>
      <xdr:rowOff>7937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822407" y="171449"/>
          <a:ext cx="2549525" cy="588963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1200" b="1"/>
            <a:t>黄色箇所に入力してください。</a:t>
          </a:r>
        </a:p>
        <a:p>
          <a:r>
            <a:rPr kumimoji="1" lang="ja-JP" altLang="en-US" sz="1200" b="1"/>
            <a:t>青色箇所は自動計算されます。</a:t>
          </a:r>
        </a:p>
      </xdr:txBody>
    </xdr:sp>
    <xdr:clientData/>
  </xdr:twoCellAnchor>
  <xdr:twoCellAnchor>
    <xdr:from>
      <xdr:col>54</xdr:col>
      <xdr:colOff>107158</xdr:colOff>
      <xdr:row>21</xdr:row>
      <xdr:rowOff>511972</xdr:rowOff>
    </xdr:from>
    <xdr:to>
      <xdr:col>70</xdr:col>
      <xdr:colOff>498742</xdr:colOff>
      <xdr:row>25</xdr:row>
      <xdr:rowOff>141557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822408" y="5445922"/>
          <a:ext cx="4725459" cy="1506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任用期間</a:t>
          </a:r>
          <a:endParaRPr kumimoji="1" lang="en-US" altLang="ja-JP" sz="1100" b="1"/>
        </a:p>
        <a:p>
          <a:r>
            <a:rPr kumimoji="1" lang="ja-JP" altLang="en-US" sz="1100"/>
            <a:t>　１年度中の任用期間を記入してください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(2000/1/1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形式で入力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　任用期間が研究期間外の入力、または１ヶ月未満・１年超えの入力</a:t>
          </a:r>
          <a:endParaRPr kumimoji="1" lang="en-US" altLang="ja-JP" sz="1100"/>
        </a:p>
        <a:p>
          <a:r>
            <a:rPr kumimoji="1" lang="ja-JP" altLang="en-US" sz="1100"/>
            <a:t>　をすると下のセルにエラーが表示されます。</a:t>
          </a:r>
          <a:endParaRPr kumimoji="1" lang="en-US" altLang="ja-JP" sz="1100"/>
        </a:p>
      </xdr:txBody>
    </xdr:sp>
    <xdr:clientData/>
  </xdr:twoCellAnchor>
  <xdr:twoCellAnchor>
    <xdr:from>
      <xdr:col>59</xdr:col>
      <xdr:colOff>60476</xdr:colOff>
      <xdr:row>8</xdr:row>
      <xdr:rowOff>169333</xdr:rowOff>
    </xdr:from>
    <xdr:to>
      <xdr:col>64</xdr:col>
      <xdr:colOff>24190</xdr:colOff>
      <xdr:row>10</xdr:row>
      <xdr:rowOff>18141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99651" y="1655233"/>
          <a:ext cx="1344839" cy="28695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209550</xdr:rowOff>
        </xdr:from>
        <xdr:to>
          <xdr:col>3</xdr:col>
          <xdr:colOff>133350</xdr:colOff>
          <xdr:row>48</xdr:row>
          <xdr:rowOff>57150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10</xdr:col>
      <xdr:colOff>114300</xdr:colOff>
      <xdr:row>16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4300" y="123825"/>
          <a:ext cx="6858000" cy="433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【事務担当記入欄について】</a:t>
          </a:r>
        </a:p>
        <a:p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400" b="1" u="sng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教員から申請書の提出を受理する係においては、各学部等の会計担当者へ</a:t>
          </a:r>
          <a:endParaRPr lang="ja-JP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400" b="1" u="sng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予算についての確認依頼を必ず行ってください。</a:t>
          </a:r>
          <a:endParaRPr lang="en-US" altLang="ja-JP" sz="1400" b="1" u="sng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「予算に関する特記事項」欄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会計担当者が確認の際に、特に注意が必要とされることがある場合に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記入（入力）してください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en-US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 </a:t>
          </a:r>
          <a:endParaRPr lang="ja-JP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会計担当者への確認依頼にかかるチェック事項</a:t>
          </a:r>
        </a:p>
        <a:p>
          <a:pPr lvl="0"/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①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「会計担当確認者」欄の確認者氏名の記入（入力）を確認する。</a:t>
          </a:r>
        </a:p>
        <a:p>
          <a:pPr lvl="0"/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②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予算についての特記事項の記載がある場合は、内容を確認する。</a:t>
          </a:r>
        </a:p>
        <a:p>
          <a:pPr lvl="0"/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③</a:t>
          </a:r>
          <a:r>
            <a:rPr lang="ja-JP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「□　会計担当者への確認依頼」にチェックを入れる。</a:t>
          </a:r>
        </a:p>
        <a:p>
          <a:endParaRPr kumimoji="1" lang="en-US" altLang="ja-JP" sz="1400">
            <a:latin typeface="+mn-ea"/>
            <a:ea typeface="+mn-ea"/>
          </a:endParaRPr>
        </a:p>
        <a:p>
          <a:r>
            <a:rPr lang="en-US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期間業務について</a:t>
          </a:r>
          <a:r>
            <a:rPr lang="en-US" altLang="ja-JP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期間業務での雇用の場合は、人事担当係に人件費の試算を依頼してください。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諸手当、賞与、退職手当を含む所要額を確認の上、人件費試算シートを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400" b="1">
              <a:solidFill>
                <a:schemeClr val="tx2"/>
              </a:solidFill>
              <a:effectLst/>
              <a:latin typeface="+mn-ea"/>
              <a:ea typeface="+mn-ea"/>
              <a:cs typeface="+mn-cs"/>
            </a:rPr>
            <a:t>　申請書に添付してください。</a:t>
          </a:r>
          <a:endParaRPr lang="en-US" altLang="ja-JP" sz="1400" b="1">
            <a:solidFill>
              <a:schemeClr val="tx2"/>
            </a:solidFill>
            <a:effectLst/>
            <a:latin typeface="+mn-ea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137E-0CDB-48EC-9598-2277F78521AF}">
  <sheetPr>
    <tabColor rgb="FFFF0000"/>
  </sheetPr>
  <dimension ref="A1:BT49"/>
  <sheetViews>
    <sheetView tabSelected="1" view="pageBreakPreview" topLeftCell="A22" zoomScale="70" zoomScaleNormal="100" zoomScaleSheetLayoutView="70" workbookViewId="0">
      <selection activeCell="P37" sqref="P37:W37"/>
    </sheetView>
  </sheetViews>
  <sheetFormatPr defaultColWidth="1.625" defaultRowHeight="13.5" x14ac:dyDescent="0.15"/>
  <cols>
    <col min="1" max="54" width="1.875" style="1" customWidth="1"/>
    <col min="55" max="57" width="1.625" style="1" customWidth="1"/>
    <col min="58" max="69" width="3.625" style="1" customWidth="1"/>
    <col min="70" max="72" width="8.5" style="1" customWidth="1"/>
    <col min="73" max="76" width="3.625" style="1" customWidth="1"/>
    <col min="77" max="16384" width="1.625" style="1"/>
  </cols>
  <sheetData>
    <row r="1" spans="1:54" x14ac:dyDescent="0.1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</row>
    <row r="2" spans="1:54" x14ac:dyDescent="0.1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</row>
    <row r="3" spans="1:54" ht="18.75" x14ac:dyDescent="0.15">
      <c r="A3" s="267" t="s">
        <v>71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</row>
    <row r="4" spans="1:54" x14ac:dyDescent="0.15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x14ac:dyDescent="0.15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8" t="s">
        <v>87</v>
      </c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</row>
    <row r="6" spans="1:54" x14ac:dyDescent="0.15">
      <c r="A6" s="264" t="s">
        <v>12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</row>
    <row r="7" spans="1:54" x14ac:dyDescent="0.15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 t="s">
        <v>1</v>
      </c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</row>
    <row r="8" spans="1:54" ht="17.25" x14ac:dyDescent="0.15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5" t="s">
        <v>2</v>
      </c>
      <c r="AE8" s="265"/>
      <c r="AF8" s="265"/>
      <c r="AG8" s="265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</row>
    <row r="9" spans="1:54" ht="17.25" x14ac:dyDescent="0.15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1" t="s">
        <v>3</v>
      </c>
      <c r="AE9" s="261"/>
      <c r="AF9" s="261"/>
      <c r="AG9" s="261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</row>
    <row r="10" spans="1:54" ht="17.25" x14ac:dyDescent="0.15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1" t="s">
        <v>4</v>
      </c>
      <c r="AE10" s="261"/>
      <c r="AF10" s="261"/>
      <c r="AG10" s="261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3"/>
      <c r="BA10" s="263"/>
      <c r="BB10" s="263"/>
    </row>
    <row r="11" spans="1:54" x14ac:dyDescent="0.15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</row>
    <row r="12" spans="1:54" x14ac:dyDescent="0.15">
      <c r="A12" s="258" t="s">
        <v>52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</row>
    <row r="13" spans="1:54" ht="20.100000000000001" customHeight="1" x14ac:dyDescent="0.15">
      <c r="A13" s="153" t="s">
        <v>5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</row>
    <row r="14" spans="1:54" ht="20.100000000000001" customHeight="1" x14ac:dyDescent="0.15">
      <c r="A14" s="153" t="s">
        <v>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</row>
    <row r="15" spans="1:54" ht="20.100000000000001" customHeight="1" x14ac:dyDescent="0.15">
      <c r="A15" s="153" t="s">
        <v>7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240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2"/>
    </row>
    <row r="16" spans="1:54" ht="20.100000000000001" customHeight="1" x14ac:dyDescent="0.15">
      <c r="A16" s="243" t="s">
        <v>62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5"/>
      <c r="P16" s="246" t="s">
        <v>63</v>
      </c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8"/>
    </row>
    <row r="17" spans="1:72" ht="20.100000000000001" customHeight="1" x14ac:dyDescent="0.15">
      <c r="A17" s="153" t="s">
        <v>60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249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1" t="s">
        <v>61</v>
      </c>
      <c r="AI17" s="252"/>
      <c r="AJ17" s="252"/>
      <c r="AK17" s="252"/>
      <c r="AL17" s="252"/>
      <c r="AM17" s="252"/>
      <c r="AN17" s="253"/>
      <c r="AO17" s="254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6"/>
    </row>
    <row r="18" spans="1:72" ht="20.100000000000001" customHeight="1" x14ac:dyDescent="0.15">
      <c r="A18" s="215" t="s">
        <v>8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28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30" t="s">
        <v>14</v>
      </c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1"/>
    </row>
    <row r="19" spans="1:72" ht="20.100000000000001" customHeight="1" x14ac:dyDescent="0.15">
      <c r="A19" s="153" t="s">
        <v>9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232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4" t="s">
        <v>13</v>
      </c>
      <c r="AE19" s="234"/>
      <c r="AF19" s="235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7"/>
      <c r="AT19" s="238"/>
      <c r="AU19" s="238"/>
      <c r="AV19" s="238"/>
      <c r="AW19" s="238"/>
      <c r="AX19" s="238"/>
      <c r="AY19" s="238"/>
      <c r="AZ19" s="238"/>
      <c r="BA19" s="238"/>
      <c r="BB19" s="239"/>
    </row>
    <row r="20" spans="1:72" ht="20.100000000000001" customHeight="1" x14ac:dyDescent="0.15">
      <c r="A20" s="217" t="s">
        <v>46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9"/>
      <c r="P20" s="220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2" t="s">
        <v>18</v>
      </c>
      <c r="AE20" s="222"/>
      <c r="AF20" s="223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5" t="s">
        <v>32</v>
      </c>
      <c r="AT20" s="203"/>
      <c r="AU20" s="203"/>
      <c r="AV20" s="226" t="str">
        <f>IF(AF20="","",YEAR(BF20)-YEAR(AF20))</f>
        <v/>
      </c>
      <c r="AW20" s="227"/>
      <c r="AX20" s="227"/>
      <c r="AY20" s="203" t="s">
        <v>17</v>
      </c>
      <c r="AZ20" s="203"/>
      <c r="BA20" s="203"/>
      <c r="BB20" s="53"/>
      <c r="BF20" s="212">
        <f ca="1">TODAY()</f>
        <v>45071</v>
      </c>
      <c r="BG20" s="213"/>
      <c r="BH20" s="213"/>
      <c r="BI20" s="214"/>
      <c r="BJ20" s="1" t="s">
        <v>34</v>
      </c>
    </row>
    <row r="21" spans="1:72" ht="54" customHeight="1" x14ac:dyDescent="0.15">
      <c r="A21" s="215" t="s">
        <v>45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J21" s="7" t="s">
        <v>35</v>
      </c>
    </row>
    <row r="22" spans="1:72" ht="54" customHeight="1" x14ac:dyDescent="0.15">
      <c r="A22" s="215" t="s">
        <v>10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F22" s="2"/>
      <c r="BG22" s="2"/>
    </row>
    <row r="23" spans="1:72" ht="21" customHeight="1" x14ac:dyDescent="0.15">
      <c r="A23" s="183" t="s">
        <v>47</v>
      </c>
      <c r="B23" s="184"/>
      <c r="C23" s="185"/>
      <c r="D23" s="192" t="s">
        <v>36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193"/>
      <c r="P23" s="197"/>
      <c r="Q23" s="198"/>
      <c r="R23" s="198"/>
      <c r="S23" s="198"/>
      <c r="T23" s="198"/>
      <c r="U23" s="198"/>
      <c r="V23" s="198"/>
      <c r="W23" s="198"/>
      <c r="X23" s="198"/>
      <c r="Y23" s="198"/>
      <c r="Z23" s="199"/>
      <c r="AA23" s="199"/>
      <c r="AB23" s="200"/>
      <c r="AC23" s="200"/>
      <c r="AD23" s="201" t="s">
        <v>13</v>
      </c>
      <c r="AE23" s="201"/>
      <c r="AF23" s="201"/>
      <c r="AG23" s="201"/>
      <c r="AH23" s="202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4"/>
      <c r="AW23" s="205"/>
      <c r="AX23" s="205"/>
      <c r="AY23" s="205"/>
      <c r="AZ23" s="165"/>
      <c r="BA23" s="165"/>
      <c r="BB23" s="166"/>
      <c r="BF23" s="2"/>
      <c r="BG23" s="6"/>
    </row>
    <row r="24" spans="1:72" ht="21" customHeight="1" x14ac:dyDescent="0.15">
      <c r="A24" s="186"/>
      <c r="B24" s="187"/>
      <c r="C24" s="188"/>
      <c r="D24" s="19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6"/>
      <c r="P24" s="167">
        <f>(YEAR(AH23)-YEAR(P23))*12+MONTH(AH23)-MONTH(P23)+1</f>
        <v>1</v>
      </c>
      <c r="Q24" s="168"/>
      <c r="R24" s="168"/>
      <c r="S24" s="168"/>
      <c r="T24" s="168"/>
      <c r="U24" s="169" t="s">
        <v>57</v>
      </c>
      <c r="V24" s="169"/>
      <c r="W24" s="169"/>
      <c r="X24" s="169"/>
      <c r="Y24" s="169"/>
      <c r="Z24" s="169"/>
      <c r="AA24" s="170"/>
      <c r="AB24" s="171" t="str">
        <f>IF(P23&lt;P19,"任用期間（始）が研究期間外です！",IF(AH23&gt;AF19,"任用期間（終）が研究期間外です！",IF(P24&lt;1,"任用期間が１ヶ月未満です！",IF(P24&gt;12,"任用期間が１年を超えています！",""))))</f>
        <v/>
      </c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3"/>
      <c r="BF24" s="2"/>
      <c r="BG24" s="6"/>
      <c r="BT24" s="9"/>
    </row>
    <row r="25" spans="1:72" ht="51.75" customHeight="1" x14ac:dyDescent="0.15">
      <c r="A25" s="186"/>
      <c r="B25" s="187"/>
      <c r="C25" s="188"/>
      <c r="D25" s="174" t="s">
        <v>56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P25" s="177" t="s">
        <v>64</v>
      </c>
      <c r="Q25" s="178"/>
      <c r="R25" s="179"/>
      <c r="S25" s="180" t="s">
        <v>65</v>
      </c>
      <c r="T25" s="181"/>
      <c r="U25" s="181"/>
      <c r="V25" s="181"/>
      <c r="W25" s="181"/>
      <c r="X25" s="181"/>
      <c r="Y25" s="181"/>
      <c r="Z25" s="181"/>
      <c r="AA25" s="181"/>
      <c r="AB25" s="180" t="s">
        <v>67</v>
      </c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2"/>
      <c r="BF25" s="2"/>
      <c r="BG25" s="6"/>
    </row>
    <row r="26" spans="1:72" ht="17.25" x14ac:dyDescent="0.15">
      <c r="A26" s="186"/>
      <c r="B26" s="187"/>
      <c r="C26" s="188"/>
      <c r="D26" s="206" t="s">
        <v>40</v>
      </c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7" t="s">
        <v>69</v>
      </c>
      <c r="Q26" s="208"/>
      <c r="R26" s="208"/>
      <c r="S26" s="208"/>
      <c r="T26" s="209">
        <v>3</v>
      </c>
      <c r="U26" s="209"/>
      <c r="V26" s="209"/>
      <c r="W26" s="209"/>
      <c r="X26" s="208" t="s">
        <v>11</v>
      </c>
      <c r="Y26" s="208"/>
      <c r="Z26" s="208"/>
      <c r="AA26" s="150">
        <v>9</v>
      </c>
      <c r="AB26" s="150"/>
      <c r="AC26" s="150"/>
      <c r="AD26" s="150"/>
      <c r="AE26" s="150"/>
      <c r="AF26" s="151" t="s">
        <v>16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2"/>
    </row>
    <row r="27" spans="1:72" ht="6.75" customHeight="1" x14ac:dyDescent="0.15">
      <c r="A27" s="186"/>
      <c r="B27" s="187"/>
      <c r="C27" s="188"/>
      <c r="D27" s="153" t="s">
        <v>70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4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6"/>
    </row>
    <row r="28" spans="1:72" ht="6.75" customHeight="1" x14ac:dyDescent="0.15">
      <c r="A28" s="186"/>
      <c r="B28" s="187"/>
      <c r="C28" s="188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7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9"/>
      <c r="BF28" s="163"/>
      <c r="BG28" s="163"/>
    </row>
    <row r="29" spans="1:72" ht="6.75" customHeight="1" x14ac:dyDescent="0.15">
      <c r="A29" s="186"/>
      <c r="B29" s="187"/>
      <c r="C29" s="188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7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9"/>
      <c r="BF29" s="163"/>
      <c r="BG29" s="163"/>
    </row>
    <row r="30" spans="1:72" ht="8.25" customHeight="1" x14ac:dyDescent="0.15">
      <c r="A30" s="186"/>
      <c r="B30" s="187"/>
      <c r="C30" s="188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7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9"/>
      <c r="BF30" s="163"/>
      <c r="BG30" s="163"/>
    </row>
    <row r="31" spans="1:72" ht="8.25" customHeight="1" x14ac:dyDescent="0.15">
      <c r="A31" s="186"/>
      <c r="B31" s="187"/>
      <c r="C31" s="188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7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9"/>
      <c r="BF31" s="164">
        <f>AA26</f>
        <v>9</v>
      </c>
      <c r="BG31" s="164"/>
      <c r="BH31" t="s">
        <v>19</v>
      </c>
    </row>
    <row r="32" spans="1:72" ht="8.25" customHeight="1" x14ac:dyDescent="0.15">
      <c r="A32" s="186"/>
      <c r="B32" s="187"/>
      <c r="C32" s="188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7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9"/>
      <c r="BF32" s="143"/>
      <c r="BG32" s="144"/>
    </row>
    <row r="33" spans="1:70" ht="6.75" customHeight="1" x14ac:dyDescent="0.15">
      <c r="A33" s="186"/>
      <c r="B33" s="187"/>
      <c r="C33" s="188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60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F33" s="143">
        <f>SUM(BF28:BG32)</f>
        <v>9</v>
      </c>
      <c r="BG33" s="144"/>
      <c r="BH33" s="1" t="s">
        <v>19</v>
      </c>
    </row>
    <row r="34" spans="1:70" ht="14.25" x14ac:dyDescent="0.15">
      <c r="A34" s="186"/>
      <c r="B34" s="187"/>
      <c r="C34" s="188"/>
      <c r="D34" s="48" t="s">
        <v>38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  <c r="P34" s="210">
        <f>IF(AA26="","",BF34)</f>
        <v>39</v>
      </c>
      <c r="Q34" s="211"/>
      <c r="R34" s="211"/>
      <c r="S34" s="211"/>
      <c r="T34" s="211"/>
      <c r="U34" s="211"/>
      <c r="V34" s="211"/>
      <c r="W34" s="211"/>
      <c r="X34" s="147" t="s">
        <v>16</v>
      </c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F34" s="143">
        <f>ROUNDUP(BF31*52/12,0)</f>
        <v>39</v>
      </c>
      <c r="BG34" s="144"/>
      <c r="BH34" s="3" t="s">
        <v>20</v>
      </c>
    </row>
    <row r="35" spans="1:70" ht="16.5" customHeight="1" x14ac:dyDescent="0.15">
      <c r="A35" s="189"/>
      <c r="B35" s="190"/>
      <c r="C35" s="191"/>
      <c r="D35" s="57" t="s">
        <v>39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  <c r="P35" s="145"/>
      <c r="Q35" s="146"/>
      <c r="R35" s="146"/>
      <c r="S35" s="146"/>
      <c r="T35" s="146"/>
      <c r="U35" s="146"/>
      <c r="V35" s="146"/>
      <c r="W35" s="146"/>
      <c r="X35" s="147" t="s">
        <v>16</v>
      </c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3"/>
      <c r="BD35" s="3"/>
      <c r="BE35" s="3"/>
      <c r="BF35" s="149">
        <f>BF34+P35</f>
        <v>39</v>
      </c>
      <c r="BG35" s="144"/>
      <c r="BH35" s="1" t="s">
        <v>21</v>
      </c>
      <c r="BI35" s="3"/>
      <c r="BJ35" s="3"/>
      <c r="BK35" s="3"/>
    </row>
    <row r="36" spans="1:70" ht="17.25" x14ac:dyDescent="0.15">
      <c r="A36" s="39" t="s">
        <v>49</v>
      </c>
      <c r="B36" s="40"/>
      <c r="C36" s="41"/>
      <c r="D36" s="48" t="s">
        <v>15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1">
        <v>970</v>
      </c>
      <c r="Q36" s="52"/>
      <c r="R36" s="52"/>
      <c r="S36" s="52"/>
      <c r="T36" s="52"/>
      <c r="U36" s="52"/>
      <c r="V36" s="52"/>
      <c r="W36" s="52"/>
      <c r="X36" s="53" t="s">
        <v>14</v>
      </c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F36" s="55">
        <f>BF35*P36+P37</f>
        <v>37830</v>
      </c>
      <c r="BG36" s="56"/>
      <c r="BH36" s="1" t="s">
        <v>22</v>
      </c>
    </row>
    <row r="37" spans="1:70" ht="19.5" customHeight="1" x14ac:dyDescent="0.15">
      <c r="A37" s="42"/>
      <c r="B37" s="43"/>
      <c r="C37" s="44"/>
      <c r="D37" s="57" t="s">
        <v>48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60"/>
      <c r="Q37" s="61"/>
      <c r="R37" s="61"/>
      <c r="S37" s="61"/>
      <c r="T37" s="61"/>
      <c r="U37" s="61"/>
      <c r="V37" s="61"/>
      <c r="W37" s="62"/>
      <c r="X37" s="63" t="s">
        <v>14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F37" s="55">
        <f>ROUNDUP(BF36,-4)</f>
        <v>40000</v>
      </c>
      <c r="BG37" s="65"/>
      <c r="BH37" s="1" t="s">
        <v>23</v>
      </c>
    </row>
    <row r="38" spans="1:70" ht="62.25" customHeight="1" x14ac:dyDescent="0.15">
      <c r="A38" s="42"/>
      <c r="B38" s="43"/>
      <c r="C38" s="44"/>
      <c r="D38" s="66" t="s">
        <v>37</v>
      </c>
      <c r="E38" s="67"/>
      <c r="F38" s="135" t="s">
        <v>41</v>
      </c>
      <c r="G38" s="135"/>
      <c r="H38" s="135"/>
      <c r="I38" s="135"/>
      <c r="J38" s="135"/>
      <c r="K38" s="135"/>
      <c r="L38" s="135"/>
      <c r="M38" s="135"/>
      <c r="N38" s="135"/>
      <c r="O38" s="136"/>
      <c r="P38" s="137" t="str">
        <f>IF(AND(AA26&gt;=29,AA26&gt;=16),"要加入","不要")</f>
        <v>不要</v>
      </c>
      <c r="Q38" s="137"/>
      <c r="R38" s="137"/>
      <c r="S38" s="137"/>
      <c r="T38" s="138">
        <f>IF(P38="要加入",BF37*BF38+BF37*BF39+BF37*BF40,0)</f>
        <v>0</v>
      </c>
      <c r="U38" s="139"/>
      <c r="V38" s="139"/>
      <c r="W38" s="139"/>
      <c r="X38" s="139"/>
      <c r="Y38" s="139"/>
      <c r="Z38" s="140" t="s">
        <v>14</v>
      </c>
      <c r="AA38" s="140"/>
      <c r="AB38" s="141" t="s">
        <v>76</v>
      </c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2"/>
      <c r="BF38" s="117">
        <v>9.1499999999999998E-2</v>
      </c>
      <c r="BG38" s="118"/>
      <c r="BH38" s="4" t="s">
        <v>24</v>
      </c>
    </row>
    <row r="39" spans="1:70" ht="41.25" customHeight="1" x14ac:dyDescent="0.15">
      <c r="A39" s="42"/>
      <c r="B39" s="43"/>
      <c r="C39" s="44"/>
      <c r="D39" s="68"/>
      <c r="E39" s="69"/>
      <c r="F39" s="127" t="s">
        <v>78</v>
      </c>
      <c r="G39" s="119"/>
      <c r="H39" s="119"/>
      <c r="I39" s="119"/>
      <c r="J39" s="119"/>
      <c r="K39" s="119"/>
      <c r="L39" s="119"/>
      <c r="M39" s="119"/>
      <c r="N39" s="119"/>
      <c r="O39" s="120"/>
      <c r="P39" s="128" t="str">
        <f>IF(P38="要加入","-",IF(AND(BF45&gt;=20,BF47&gt;=88000),"要加入","不要"))</f>
        <v>不要</v>
      </c>
      <c r="Q39" s="129"/>
      <c r="R39" s="129"/>
      <c r="S39" s="130"/>
      <c r="T39" s="122">
        <f>IF(P39="要加入",BF37*BF38+BF37*BF39+BF37*BF40,0)</f>
        <v>0</v>
      </c>
      <c r="U39" s="123"/>
      <c r="V39" s="123"/>
      <c r="W39" s="123"/>
      <c r="X39" s="123"/>
      <c r="Y39" s="123"/>
      <c r="Z39" s="131" t="s">
        <v>14</v>
      </c>
      <c r="AA39" s="131"/>
      <c r="AB39" s="132" t="s">
        <v>66</v>
      </c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4"/>
      <c r="BF39" s="117">
        <v>4.0469999999999999E-2</v>
      </c>
      <c r="BG39" s="118"/>
      <c r="BH39" s="4" t="s">
        <v>25</v>
      </c>
    </row>
    <row r="40" spans="1:70" ht="27.95" customHeight="1" x14ac:dyDescent="0.15">
      <c r="A40" s="42"/>
      <c r="B40" s="43"/>
      <c r="C40" s="44"/>
      <c r="D40" s="68"/>
      <c r="E40" s="69"/>
      <c r="F40" s="119" t="s">
        <v>42</v>
      </c>
      <c r="G40" s="119"/>
      <c r="H40" s="119"/>
      <c r="I40" s="119"/>
      <c r="J40" s="119"/>
      <c r="K40" s="119"/>
      <c r="L40" s="119"/>
      <c r="M40" s="119"/>
      <c r="N40" s="119"/>
      <c r="O40" s="120"/>
      <c r="P40" s="121" t="str">
        <f>IF(AND(P38="不要",P39="不要"),"不要",IF(AV20&gt;=40,"要加入","不要"))</f>
        <v>不要</v>
      </c>
      <c r="Q40" s="121"/>
      <c r="R40" s="121"/>
      <c r="S40" s="121"/>
      <c r="T40" s="122">
        <f>IF(P40="要加入",BF37*BF41,0)</f>
        <v>0</v>
      </c>
      <c r="U40" s="123"/>
      <c r="V40" s="123"/>
      <c r="W40" s="123"/>
      <c r="X40" s="123"/>
      <c r="Y40" s="123"/>
      <c r="Z40" s="124" t="s">
        <v>14</v>
      </c>
      <c r="AA40" s="124"/>
      <c r="AB40" s="125" t="s">
        <v>53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6"/>
      <c r="BF40" s="117">
        <v>3.5999999999999999E-3</v>
      </c>
      <c r="BG40" s="118"/>
      <c r="BH40" s="4" t="s">
        <v>29</v>
      </c>
      <c r="BI40" s="4"/>
      <c r="BJ40" s="4"/>
      <c r="BK40" s="4"/>
      <c r="BL40" s="4" t="s">
        <v>30</v>
      </c>
      <c r="BM40" s="4"/>
      <c r="BN40" s="4"/>
      <c r="BO40" s="4"/>
      <c r="BP40" s="4"/>
      <c r="BQ40" s="4"/>
    </row>
    <row r="41" spans="1:70" ht="33" customHeight="1" x14ac:dyDescent="0.15">
      <c r="A41" s="42"/>
      <c r="B41" s="43"/>
      <c r="C41" s="44"/>
      <c r="D41" s="70"/>
      <c r="E41" s="71"/>
      <c r="F41" s="107" t="s">
        <v>79</v>
      </c>
      <c r="G41" s="108"/>
      <c r="H41" s="108"/>
      <c r="I41" s="108"/>
      <c r="J41" s="108"/>
      <c r="K41" s="108"/>
      <c r="L41" s="108"/>
      <c r="M41" s="108"/>
      <c r="N41" s="108"/>
      <c r="O41" s="109"/>
      <c r="P41" s="110" t="str">
        <f>IF(BF33&gt;=20,"要加入","不要")</f>
        <v>不要</v>
      </c>
      <c r="Q41" s="110"/>
      <c r="R41" s="110"/>
      <c r="S41" s="110"/>
      <c r="T41" s="111">
        <f>IF(P41="要加入",BF36*BF42,BF36*BF43)</f>
        <v>108.9504</v>
      </c>
      <c r="U41" s="112"/>
      <c r="V41" s="112"/>
      <c r="W41" s="112"/>
      <c r="X41" s="112"/>
      <c r="Y41" s="112"/>
      <c r="Z41" s="113" t="s">
        <v>14</v>
      </c>
      <c r="AA41" s="113"/>
      <c r="AB41" s="114" t="s">
        <v>68</v>
      </c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  <c r="BF41" s="117">
        <v>8.7299999999999999E-3</v>
      </c>
      <c r="BG41" s="118"/>
      <c r="BH41" s="4" t="s">
        <v>28</v>
      </c>
      <c r="BI41" s="4"/>
      <c r="BJ41" s="4"/>
      <c r="BK41" s="4"/>
      <c r="BL41" s="4"/>
      <c r="BM41" s="4"/>
      <c r="BN41" s="4"/>
      <c r="BO41" s="4"/>
      <c r="BP41" s="4"/>
      <c r="BQ41" s="4"/>
      <c r="BR41" t="s">
        <v>89</v>
      </c>
    </row>
    <row r="42" spans="1:70" ht="28.5" customHeight="1" thickBot="1" x14ac:dyDescent="0.2">
      <c r="A42" s="42"/>
      <c r="B42" s="43"/>
      <c r="C42" s="44"/>
      <c r="D42" s="72" t="s">
        <v>43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3"/>
      <c r="P42" s="74">
        <f>ROUNDUP((BF36+T38+T39+T40+T41),-2)</f>
        <v>38000</v>
      </c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 t="s">
        <v>14</v>
      </c>
      <c r="AI42" s="75"/>
      <c r="AJ42" s="75"/>
      <c r="AK42" s="75"/>
      <c r="AL42" s="75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7"/>
      <c r="BF42" s="78">
        <v>1.1379999999999999E-2</v>
      </c>
      <c r="BG42" s="79"/>
      <c r="BH42" s="5" t="s">
        <v>26</v>
      </c>
      <c r="BI42" s="4"/>
      <c r="BJ42" s="4"/>
      <c r="BK42" s="4"/>
      <c r="BL42" s="4"/>
      <c r="BM42" s="4"/>
      <c r="BN42" s="4"/>
      <c r="BO42" s="4"/>
      <c r="BP42" s="4"/>
      <c r="BQ42" s="4"/>
      <c r="BR42" s="8" t="s">
        <v>50</v>
      </c>
    </row>
    <row r="43" spans="1:70" ht="24" customHeight="1" thickTop="1" x14ac:dyDescent="0.15">
      <c r="A43" s="42"/>
      <c r="B43" s="43"/>
      <c r="C43" s="44"/>
      <c r="D43" s="80" t="s">
        <v>44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1"/>
      <c r="P43" s="86">
        <f>IF(AB24="",P42*P24,"研究期間・任用期間を確認してください")</f>
        <v>38000</v>
      </c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92" t="s">
        <v>14</v>
      </c>
      <c r="AI43" s="92"/>
      <c r="AJ43" s="92"/>
      <c r="AK43" s="92"/>
      <c r="AL43" s="93"/>
      <c r="AM43" s="97" t="s">
        <v>33</v>
      </c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F43" s="78">
        <v>2.8800000000000002E-3</v>
      </c>
      <c r="BG43" s="79"/>
      <c r="BH43" s="5" t="s">
        <v>27</v>
      </c>
      <c r="BI43" s="4"/>
      <c r="BJ43" s="4"/>
      <c r="BK43" s="4"/>
      <c r="BL43" s="5" t="s">
        <v>31</v>
      </c>
      <c r="BM43" s="4"/>
      <c r="BN43" s="4"/>
      <c r="BO43" s="4"/>
      <c r="BP43" s="4"/>
      <c r="BQ43" s="4"/>
    </row>
    <row r="44" spans="1:70" ht="14.25" customHeight="1" x14ac:dyDescent="0.15">
      <c r="A44" s="42"/>
      <c r="B44" s="43"/>
      <c r="C44" s="4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3"/>
      <c r="P44" s="88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76"/>
      <c r="AI44" s="76"/>
      <c r="AJ44" s="76"/>
      <c r="AK44" s="76"/>
      <c r="AL44" s="94"/>
      <c r="AM44" s="99" t="e">
        <f>P43/P18</f>
        <v>#DIV/0!</v>
      </c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F44" s="101">
        <f>INT(T26*52/12)</f>
        <v>13</v>
      </c>
      <c r="BG44" s="102"/>
      <c r="BH44" s="5" t="s">
        <v>54</v>
      </c>
      <c r="BI44" s="5"/>
      <c r="BJ44" s="5"/>
      <c r="BK44" s="5"/>
      <c r="BL44" s="5"/>
      <c r="BM44" s="5"/>
      <c r="BN44" s="5"/>
      <c r="BO44" s="5"/>
      <c r="BP44" s="5"/>
      <c r="BQ44" s="5"/>
    </row>
    <row r="45" spans="1:70" ht="13.5" customHeight="1" thickBot="1" x14ac:dyDescent="0.2">
      <c r="A45" s="45"/>
      <c r="B45" s="46"/>
      <c r="C45" s="47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90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5"/>
      <c r="AI45" s="95"/>
      <c r="AJ45" s="95"/>
      <c r="AK45" s="95"/>
      <c r="AL45" s="96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F45" s="103">
        <f>AA26</f>
        <v>9</v>
      </c>
      <c r="BG45" s="104"/>
      <c r="BH45" s="21" t="s">
        <v>55</v>
      </c>
      <c r="BI45" s="22"/>
      <c r="BJ45" s="22"/>
      <c r="BK45" s="22"/>
      <c r="BL45" s="22"/>
      <c r="BM45" s="22"/>
      <c r="BN45" s="22"/>
      <c r="BO45" s="22"/>
      <c r="BP45" s="5"/>
      <c r="BQ45" s="5"/>
    </row>
    <row r="46" spans="1:70" ht="4.5" customHeight="1" thickTop="1" x14ac:dyDescent="0.15">
      <c r="A46" s="11"/>
      <c r="B46" s="12"/>
      <c r="C46" s="12"/>
      <c r="D46" s="12"/>
      <c r="F46" s="11"/>
      <c r="G46" s="12"/>
      <c r="H46" s="12"/>
      <c r="I46" s="12"/>
      <c r="J46" s="11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F46" s="105"/>
      <c r="BG46" s="106"/>
      <c r="BH46" s="21"/>
      <c r="BI46" s="22"/>
      <c r="BJ46" s="22"/>
      <c r="BK46" s="22"/>
      <c r="BL46" s="22"/>
      <c r="BM46" s="22"/>
      <c r="BN46" s="22"/>
      <c r="BO46" s="22"/>
    </row>
    <row r="47" spans="1:70" customFormat="1" ht="18.75" customHeight="1" x14ac:dyDescent="0.15">
      <c r="A47" s="13" t="s">
        <v>72</v>
      </c>
      <c r="B47" s="13"/>
      <c r="C47" s="14"/>
      <c r="D47" s="13"/>
      <c r="E47" s="14"/>
      <c r="F47" s="14"/>
      <c r="G47" s="13"/>
      <c r="H47" s="13"/>
      <c r="I47" s="13"/>
      <c r="J47" s="14"/>
      <c r="K47" s="13"/>
      <c r="L47" s="13"/>
      <c r="M47" s="13"/>
      <c r="N47" s="13"/>
      <c r="O47" s="13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F47" s="23">
        <f>BF45*P36*52/12</f>
        <v>37830</v>
      </c>
      <c r="BG47" s="24"/>
      <c r="BH47" t="s">
        <v>73</v>
      </c>
    </row>
    <row r="48" spans="1:70" customFormat="1" ht="17.25" customHeight="1" x14ac:dyDescent="0.15">
      <c r="A48" s="25" t="s">
        <v>77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8" t="s">
        <v>74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9"/>
      <c r="BF48" s="32"/>
      <c r="BG48" s="32"/>
    </row>
    <row r="49" spans="1:59" customFormat="1" ht="32.25" customHeight="1" x14ac:dyDescent="0.15">
      <c r="A49" s="33" t="s">
        <v>75</v>
      </c>
      <c r="B49" s="34"/>
      <c r="C49" s="34"/>
      <c r="D49" s="34"/>
      <c r="E49" s="35"/>
      <c r="F49" s="36"/>
      <c r="G49" s="37"/>
      <c r="H49" s="37"/>
      <c r="I49" s="37"/>
      <c r="J49" s="37"/>
      <c r="K49" s="37"/>
      <c r="L49" s="37"/>
      <c r="M49" s="37"/>
      <c r="N49" s="37"/>
      <c r="O49" s="38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1"/>
      <c r="BF49" s="32"/>
      <c r="BG49" s="32"/>
    </row>
  </sheetData>
  <mergeCells count="144">
    <mergeCell ref="A6:BB6"/>
    <mergeCell ref="A7:AB7"/>
    <mergeCell ref="AC7:BB7"/>
    <mergeCell ref="A8:AC8"/>
    <mergeCell ref="AD8:AG8"/>
    <mergeCell ref="AH8:BB8"/>
    <mergeCell ref="A1:BB1"/>
    <mergeCell ref="A2:BB2"/>
    <mergeCell ref="A3:BB3"/>
    <mergeCell ref="A4:BB4"/>
    <mergeCell ref="A5:AM5"/>
    <mergeCell ref="AN5:BB5"/>
    <mergeCell ref="A11:BB11"/>
    <mergeCell ref="A12:BB12"/>
    <mergeCell ref="A13:O13"/>
    <mergeCell ref="P13:BB13"/>
    <mergeCell ref="A14:O14"/>
    <mergeCell ref="P14:BB14"/>
    <mergeCell ref="A9:AC9"/>
    <mergeCell ref="AD9:AG9"/>
    <mergeCell ref="AH9:BB9"/>
    <mergeCell ref="A10:AC10"/>
    <mergeCell ref="AD10:AG10"/>
    <mergeCell ref="AH10:AY10"/>
    <mergeCell ref="AZ10:BB10"/>
    <mergeCell ref="A18:O18"/>
    <mergeCell ref="P18:AA18"/>
    <mergeCell ref="AB18:BB18"/>
    <mergeCell ref="A19:O19"/>
    <mergeCell ref="P19:AC19"/>
    <mergeCell ref="AD19:AE19"/>
    <mergeCell ref="AF19:AR19"/>
    <mergeCell ref="AS19:BB19"/>
    <mergeCell ref="A15:O15"/>
    <mergeCell ref="P15:BB15"/>
    <mergeCell ref="A16:O16"/>
    <mergeCell ref="P16:BB16"/>
    <mergeCell ref="A17:O17"/>
    <mergeCell ref="P17:AG17"/>
    <mergeCell ref="AH17:AN17"/>
    <mergeCell ref="AO17:BB17"/>
    <mergeCell ref="AY20:AZ20"/>
    <mergeCell ref="BA20:BB20"/>
    <mergeCell ref="BF20:BI20"/>
    <mergeCell ref="A21:O21"/>
    <mergeCell ref="P21:BB21"/>
    <mergeCell ref="A22:O22"/>
    <mergeCell ref="P22:BB22"/>
    <mergeCell ref="A20:O20"/>
    <mergeCell ref="P20:AC20"/>
    <mergeCell ref="AD20:AE20"/>
    <mergeCell ref="AF20:AR20"/>
    <mergeCell ref="AS20:AU20"/>
    <mergeCell ref="AV20:AX20"/>
    <mergeCell ref="AZ23:BB23"/>
    <mergeCell ref="P24:T24"/>
    <mergeCell ref="U24:AA24"/>
    <mergeCell ref="AB24:BB24"/>
    <mergeCell ref="D25:O25"/>
    <mergeCell ref="P25:R25"/>
    <mergeCell ref="S25:AA25"/>
    <mergeCell ref="AB25:BB25"/>
    <mergeCell ref="A23:C35"/>
    <mergeCell ref="D23:O24"/>
    <mergeCell ref="P23:AC23"/>
    <mergeCell ref="AD23:AG23"/>
    <mergeCell ref="AH23:AU23"/>
    <mergeCell ref="AV23:AY23"/>
    <mergeCell ref="D26:O26"/>
    <mergeCell ref="P26:S26"/>
    <mergeCell ref="T26:W26"/>
    <mergeCell ref="X26:Z26"/>
    <mergeCell ref="P34:W34"/>
    <mergeCell ref="X34:BB34"/>
    <mergeCell ref="D34:O34"/>
    <mergeCell ref="AA26:AE26"/>
    <mergeCell ref="AF26:BB26"/>
    <mergeCell ref="D27:O33"/>
    <mergeCell ref="P27:BB33"/>
    <mergeCell ref="BF28:BG28"/>
    <mergeCell ref="BF29:BG29"/>
    <mergeCell ref="BF30:BG30"/>
    <mergeCell ref="BF31:BG31"/>
    <mergeCell ref="BF32:BG32"/>
    <mergeCell ref="BF33:BG33"/>
    <mergeCell ref="F38:O38"/>
    <mergeCell ref="P38:S38"/>
    <mergeCell ref="T38:Y38"/>
    <mergeCell ref="Z38:AA38"/>
    <mergeCell ref="AB38:BB38"/>
    <mergeCell ref="BF38:BG38"/>
    <mergeCell ref="BF34:BG34"/>
    <mergeCell ref="D35:O35"/>
    <mergeCell ref="P35:W35"/>
    <mergeCell ref="X35:BB35"/>
    <mergeCell ref="BF35:BG35"/>
    <mergeCell ref="F40:O40"/>
    <mergeCell ref="P40:S40"/>
    <mergeCell ref="T40:Y40"/>
    <mergeCell ref="Z40:AA40"/>
    <mergeCell ref="AB40:BB40"/>
    <mergeCell ref="BF40:BG40"/>
    <mergeCell ref="F39:O39"/>
    <mergeCell ref="P39:S39"/>
    <mergeCell ref="T39:Y39"/>
    <mergeCell ref="Z39:AA39"/>
    <mergeCell ref="AB39:BB39"/>
    <mergeCell ref="BF39:BG39"/>
    <mergeCell ref="AH43:AL45"/>
    <mergeCell ref="AM43:BB43"/>
    <mergeCell ref="BF43:BG43"/>
    <mergeCell ref="AM44:BB45"/>
    <mergeCell ref="BF44:BG44"/>
    <mergeCell ref="BF45:BG46"/>
    <mergeCell ref="F41:O41"/>
    <mergeCell ref="P41:S41"/>
    <mergeCell ref="T41:Y41"/>
    <mergeCell ref="Z41:AA41"/>
    <mergeCell ref="AB41:BB41"/>
    <mergeCell ref="BF41:BG41"/>
    <mergeCell ref="BH45:BO46"/>
    <mergeCell ref="BF47:BG47"/>
    <mergeCell ref="A48:O48"/>
    <mergeCell ref="P48:BB49"/>
    <mergeCell ref="BF48:BG48"/>
    <mergeCell ref="A49:E49"/>
    <mergeCell ref="F49:O49"/>
    <mergeCell ref="BF49:BG49"/>
    <mergeCell ref="A36:C45"/>
    <mergeCell ref="D36:O36"/>
    <mergeCell ref="P36:W36"/>
    <mergeCell ref="X36:BB36"/>
    <mergeCell ref="BF36:BG36"/>
    <mergeCell ref="D37:O37"/>
    <mergeCell ref="P37:W37"/>
    <mergeCell ref="X37:BB37"/>
    <mergeCell ref="BF37:BG37"/>
    <mergeCell ref="D38:E41"/>
    <mergeCell ref="D42:O42"/>
    <mergeCell ref="P42:AG42"/>
    <mergeCell ref="AH42:BB42"/>
    <mergeCell ref="BF42:BG42"/>
    <mergeCell ref="D43:O45"/>
    <mergeCell ref="P43:AG45"/>
  </mergeCells>
  <phoneticPr fontId="1"/>
  <conditionalFormatting sqref="AB24:BB24">
    <cfRule type="notContainsBlanks" dxfId="2" priority="1">
      <formula>LEN(TRIM(AB24))&gt;0</formula>
    </cfRule>
  </conditionalFormatting>
  <dataValidations count="2">
    <dataValidation imeMode="off" allowBlank="1" showInputMessage="1" showErrorMessage="1" sqref="P19:AC19 AF19:AR19 AC23 P23:P24 Q23:AA23 AB23:AB24 AH23:AU23 AO17:BB17" xr:uid="{E113A90A-1108-49CC-BD5D-706DCE5BBCE8}"/>
    <dataValidation type="list" allowBlank="1" showInputMessage="1" showErrorMessage="1" sqref="P25:R25" xr:uid="{1CD62E59-8763-4315-9082-409A95565868}">
      <formula1>"◎,○,×"</formula1>
    </dataValidation>
  </dataValidations>
  <pageMargins left="0.74803149606299213" right="0.11811023622047245" top="0.55118110236220474" bottom="0.55118110236220474" header="0.35433070866141736" footer="0.35433070866141736"/>
  <pageSetup paperSize="9" scale="8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209550</xdr:rowOff>
                  </from>
                  <to>
                    <xdr:col>3</xdr:col>
                    <xdr:colOff>133350</xdr:colOff>
                    <xdr:row>48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BT49"/>
  <sheetViews>
    <sheetView view="pageBreakPreview" topLeftCell="C22" zoomScaleNormal="100" zoomScaleSheetLayoutView="100" workbookViewId="0">
      <selection activeCell="P34" sqref="P34:BB34"/>
    </sheetView>
  </sheetViews>
  <sheetFormatPr defaultColWidth="1.625" defaultRowHeight="13.5" x14ac:dyDescent="0.15"/>
  <cols>
    <col min="1" max="54" width="1.875" style="1" customWidth="1"/>
    <col min="55" max="57" width="1.625" style="1" customWidth="1"/>
    <col min="58" max="69" width="3.625" style="1" customWidth="1"/>
    <col min="70" max="72" width="8.5" style="1" customWidth="1"/>
    <col min="73" max="76" width="3.625" style="1" customWidth="1"/>
    <col min="77" max="16384" width="1.625" style="1"/>
  </cols>
  <sheetData>
    <row r="1" spans="1:54" x14ac:dyDescent="0.1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</row>
    <row r="2" spans="1:54" x14ac:dyDescent="0.1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</row>
    <row r="3" spans="1:54" ht="18.75" x14ac:dyDescent="0.15">
      <c r="A3" s="267" t="s">
        <v>71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</row>
    <row r="4" spans="1:54" x14ac:dyDescent="0.15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x14ac:dyDescent="0.15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8" t="s">
        <v>80</v>
      </c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</row>
    <row r="6" spans="1:54" x14ac:dyDescent="0.15">
      <c r="A6" s="264" t="s">
        <v>12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</row>
    <row r="7" spans="1:54" x14ac:dyDescent="0.15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 t="s">
        <v>1</v>
      </c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</row>
    <row r="8" spans="1:54" ht="17.25" x14ac:dyDescent="0.15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5" t="s">
        <v>2</v>
      </c>
      <c r="AE8" s="265"/>
      <c r="AF8" s="265"/>
      <c r="AG8" s="265"/>
      <c r="AH8" s="262" t="s">
        <v>81</v>
      </c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</row>
    <row r="9" spans="1:54" ht="17.25" x14ac:dyDescent="0.15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1" t="s">
        <v>3</v>
      </c>
      <c r="AE9" s="261"/>
      <c r="AF9" s="261"/>
      <c r="AG9" s="261"/>
      <c r="AH9" s="262" t="s">
        <v>82</v>
      </c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</row>
    <row r="10" spans="1:54" ht="17.25" x14ac:dyDescent="0.15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1" t="s">
        <v>4</v>
      </c>
      <c r="AE10" s="261"/>
      <c r="AF10" s="261"/>
      <c r="AG10" s="261"/>
      <c r="AH10" s="262" t="s">
        <v>51</v>
      </c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3"/>
      <c r="BA10" s="263"/>
      <c r="BB10" s="263"/>
    </row>
    <row r="11" spans="1:54" x14ac:dyDescent="0.15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</row>
    <row r="12" spans="1:54" x14ac:dyDescent="0.15">
      <c r="A12" s="258" t="s">
        <v>52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</row>
    <row r="13" spans="1:54" ht="20.100000000000001" customHeight="1" x14ac:dyDescent="0.15">
      <c r="A13" s="153" t="s">
        <v>5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259" t="s">
        <v>83</v>
      </c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</row>
    <row r="14" spans="1:54" ht="20.100000000000001" customHeight="1" x14ac:dyDescent="0.15">
      <c r="A14" s="153" t="s">
        <v>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259">
        <v>24123004</v>
      </c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</row>
    <row r="15" spans="1:54" ht="20.100000000000001" customHeight="1" x14ac:dyDescent="0.15">
      <c r="A15" s="153" t="s">
        <v>7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240" t="s">
        <v>84</v>
      </c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2"/>
    </row>
    <row r="16" spans="1:54" ht="20.100000000000001" customHeight="1" x14ac:dyDescent="0.15">
      <c r="A16" s="243" t="s">
        <v>62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5"/>
      <c r="P16" s="246" t="s">
        <v>63</v>
      </c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8"/>
    </row>
    <row r="17" spans="1:72" ht="20.100000000000001" customHeight="1" x14ac:dyDescent="0.15">
      <c r="A17" s="153" t="s">
        <v>60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249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1" t="s">
        <v>61</v>
      </c>
      <c r="AI17" s="252"/>
      <c r="AJ17" s="252"/>
      <c r="AK17" s="252"/>
      <c r="AL17" s="252"/>
      <c r="AM17" s="252"/>
      <c r="AN17" s="253"/>
      <c r="AO17" s="254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6"/>
    </row>
    <row r="18" spans="1:72" ht="20.100000000000001" customHeight="1" x14ac:dyDescent="0.15">
      <c r="A18" s="215" t="s">
        <v>8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28">
        <v>2500000</v>
      </c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30" t="s">
        <v>14</v>
      </c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1"/>
    </row>
    <row r="19" spans="1:72" ht="20.100000000000001" customHeight="1" x14ac:dyDescent="0.15">
      <c r="A19" s="153" t="s">
        <v>9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232">
        <v>44652</v>
      </c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4" t="s">
        <v>13</v>
      </c>
      <c r="AE19" s="234"/>
      <c r="AF19" s="235">
        <v>45382</v>
      </c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7"/>
      <c r="AT19" s="238"/>
      <c r="AU19" s="238"/>
      <c r="AV19" s="238"/>
      <c r="AW19" s="238"/>
      <c r="AX19" s="238"/>
      <c r="AY19" s="238"/>
      <c r="AZ19" s="238"/>
      <c r="BA19" s="238"/>
      <c r="BB19" s="239"/>
    </row>
    <row r="20" spans="1:72" ht="20.100000000000001" customHeight="1" x14ac:dyDescent="0.15">
      <c r="A20" s="217" t="s">
        <v>46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9"/>
      <c r="P20" s="220" t="s">
        <v>85</v>
      </c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2" t="s">
        <v>18</v>
      </c>
      <c r="AE20" s="222"/>
      <c r="AF20" s="223">
        <v>25808</v>
      </c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5" t="s">
        <v>32</v>
      </c>
      <c r="AT20" s="203"/>
      <c r="AU20" s="203"/>
      <c r="AV20" s="226">
        <f ca="1">YEAR(BF20)-YEAR(AF20)</f>
        <v>53</v>
      </c>
      <c r="AW20" s="227"/>
      <c r="AX20" s="227"/>
      <c r="AY20" s="203" t="s">
        <v>17</v>
      </c>
      <c r="AZ20" s="203"/>
      <c r="BA20" s="203"/>
      <c r="BB20" s="53"/>
      <c r="BF20" s="212">
        <f ca="1">TODAY()</f>
        <v>45071</v>
      </c>
      <c r="BG20" s="213"/>
      <c r="BH20" s="213"/>
      <c r="BI20" s="214"/>
      <c r="BJ20" s="1" t="s">
        <v>34</v>
      </c>
    </row>
    <row r="21" spans="1:72" ht="54" customHeight="1" x14ac:dyDescent="0.15">
      <c r="A21" s="215" t="s">
        <v>45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6" t="s">
        <v>58</v>
      </c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J21" s="7" t="s">
        <v>35</v>
      </c>
    </row>
    <row r="22" spans="1:72" ht="54" customHeight="1" x14ac:dyDescent="0.15">
      <c r="A22" s="215" t="s">
        <v>10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6" t="s">
        <v>59</v>
      </c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F22" s="2"/>
      <c r="BG22" s="2"/>
    </row>
    <row r="23" spans="1:72" ht="21" customHeight="1" x14ac:dyDescent="0.15">
      <c r="A23" s="183" t="s">
        <v>47</v>
      </c>
      <c r="B23" s="184"/>
      <c r="C23" s="185"/>
      <c r="D23" s="192" t="s">
        <v>36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193"/>
      <c r="P23" s="197">
        <v>44896</v>
      </c>
      <c r="Q23" s="198"/>
      <c r="R23" s="198"/>
      <c r="S23" s="198"/>
      <c r="T23" s="198"/>
      <c r="U23" s="198"/>
      <c r="V23" s="198"/>
      <c r="W23" s="198"/>
      <c r="X23" s="198"/>
      <c r="Y23" s="198"/>
      <c r="Z23" s="199"/>
      <c r="AA23" s="199"/>
      <c r="AB23" s="200"/>
      <c r="AC23" s="200"/>
      <c r="AD23" s="201" t="s">
        <v>13</v>
      </c>
      <c r="AE23" s="201"/>
      <c r="AF23" s="201"/>
      <c r="AG23" s="201"/>
      <c r="AH23" s="202">
        <v>45016</v>
      </c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4"/>
      <c r="AW23" s="205"/>
      <c r="AX23" s="205"/>
      <c r="AY23" s="205"/>
      <c r="AZ23" s="165"/>
      <c r="BA23" s="165"/>
      <c r="BB23" s="166"/>
      <c r="BF23" s="2"/>
      <c r="BG23" s="6"/>
    </row>
    <row r="24" spans="1:72" ht="21" customHeight="1" x14ac:dyDescent="0.15">
      <c r="A24" s="186"/>
      <c r="B24" s="187"/>
      <c r="C24" s="188"/>
      <c r="D24" s="19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6"/>
      <c r="P24" s="167">
        <f>(YEAR(AH23)-YEAR(P23))*12+MONTH(AH23)-MONTH(P23)+1</f>
        <v>4</v>
      </c>
      <c r="Q24" s="168"/>
      <c r="R24" s="168"/>
      <c r="S24" s="168"/>
      <c r="T24" s="168"/>
      <c r="U24" s="169" t="s">
        <v>57</v>
      </c>
      <c r="V24" s="169"/>
      <c r="W24" s="169"/>
      <c r="X24" s="169"/>
      <c r="Y24" s="169"/>
      <c r="Z24" s="169"/>
      <c r="AA24" s="170"/>
      <c r="AB24" s="171" t="str">
        <f>IF(P23&lt;P19,"任用期間（始）が研究期間外です！",IF(AH23&gt;AF19,"任用期間（終）が研究期間外です！",IF(P24&lt;1,"任用期間が１ヶ月未満です！",IF(P24&gt;12,"任用期間が１年を超えています！",""))))</f>
        <v/>
      </c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3"/>
      <c r="BF24" s="2"/>
      <c r="BG24" s="6"/>
      <c r="BT24" s="9"/>
    </row>
    <row r="25" spans="1:72" ht="51.75" customHeight="1" x14ac:dyDescent="0.15">
      <c r="A25" s="186"/>
      <c r="B25" s="187"/>
      <c r="C25" s="188"/>
      <c r="D25" s="174" t="s">
        <v>56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P25" s="177" t="s">
        <v>64</v>
      </c>
      <c r="Q25" s="178"/>
      <c r="R25" s="179"/>
      <c r="S25" s="180" t="s">
        <v>65</v>
      </c>
      <c r="T25" s="181"/>
      <c r="U25" s="181"/>
      <c r="V25" s="181"/>
      <c r="W25" s="181"/>
      <c r="X25" s="181"/>
      <c r="Y25" s="181"/>
      <c r="Z25" s="181"/>
      <c r="AA25" s="181"/>
      <c r="AB25" s="180" t="s">
        <v>67</v>
      </c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2"/>
      <c r="BF25" s="2"/>
      <c r="BG25" s="6"/>
    </row>
    <row r="26" spans="1:72" ht="17.25" x14ac:dyDescent="0.15">
      <c r="A26" s="186"/>
      <c r="B26" s="187"/>
      <c r="C26" s="188"/>
      <c r="D26" s="206" t="s">
        <v>40</v>
      </c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7" t="s">
        <v>69</v>
      </c>
      <c r="Q26" s="208"/>
      <c r="R26" s="208"/>
      <c r="S26" s="208"/>
      <c r="T26" s="209">
        <v>5</v>
      </c>
      <c r="U26" s="209"/>
      <c r="V26" s="209"/>
      <c r="W26" s="209"/>
      <c r="X26" s="208" t="s">
        <v>11</v>
      </c>
      <c r="Y26" s="208"/>
      <c r="Z26" s="208"/>
      <c r="AA26" s="150">
        <v>30</v>
      </c>
      <c r="AB26" s="150"/>
      <c r="AC26" s="150"/>
      <c r="AD26" s="150"/>
      <c r="AE26" s="150"/>
      <c r="AF26" s="151" t="s">
        <v>16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2"/>
    </row>
    <row r="27" spans="1:72" ht="6.75" customHeight="1" x14ac:dyDescent="0.15">
      <c r="A27" s="186"/>
      <c r="B27" s="187"/>
      <c r="C27" s="188"/>
      <c r="D27" s="153" t="s">
        <v>70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4" t="s">
        <v>86</v>
      </c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6"/>
    </row>
    <row r="28" spans="1:72" ht="6.75" customHeight="1" x14ac:dyDescent="0.15">
      <c r="A28" s="186"/>
      <c r="B28" s="187"/>
      <c r="C28" s="188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7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9"/>
      <c r="BF28" s="163"/>
      <c r="BG28" s="163"/>
    </row>
    <row r="29" spans="1:72" ht="6.75" customHeight="1" x14ac:dyDescent="0.15">
      <c r="A29" s="186"/>
      <c r="B29" s="187"/>
      <c r="C29" s="188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7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9"/>
      <c r="BF29" s="163"/>
      <c r="BG29" s="163"/>
    </row>
    <row r="30" spans="1:72" ht="8.25" customHeight="1" x14ac:dyDescent="0.15">
      <c r="A30" s="186"/>
      <c r="B30" s="187"/>
      <c r="C30" s="188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7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9"/>
      <c r="BF30" s="163"/>
      <c r="BG30" s="163"/>
    </row>
    <row r="31" spans="1:72" ht="8.25" customHeight="1" x14ac:dyDescent="0.15">
      <c r="A31" s="186"/>
      <c r="B31" s="187"/>
      <c r="C31" s="188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7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9"/>
      <c r="BF31" s="164">
        <f>AA26</f>
        <v>30</v>
      </c>
      <c r="BG31" s="164"/>
      <c r="BH31" t="s">
        <v>19</v>
      </c>
    </row>
    <row r="32" spans="1:72" ht="8.25" customHeight="1" x14ac:dyDescent="0.15">
      <c r="A32" s="186"/>
      <c r="B32" s="187"/>
      <c r="C32" s="188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7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9"/>
      <c r="BF32" s="143"/>
      <c r="BG32" s="144"/>
    </row>
    <row r="33" spans="1:70" ht="6.75" customHeight="1" x14ac:dyDescent="0.15">
      <c r="A33" s="186"/>
      <c r="B33" s="187"/>
      <c r="C33" s="188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60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F33" s="143">
        <f>SUM(BF28:BG32)</f>
        <v>30</v>
      </c>
      <c r="BG33" s="144"/>
      <c r="BH33" s="1" t="s">
        <v>19</v>
      </c>
    </row>
    <row r="34" spans="1:70" ht="17.25" customHeight="1" x14ac:dyDescent="0.15">
      <c r="A34" s="186"/>
      <c r="B34" s="187"/>
      <c r="C34" s="188"/>
      <c r="D34" s="48" t="s">
        <v>38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  <c r="P34" s="210">
        <f>IF(AA26="","",BF34)</f>
        <v>132</v>
      </c>
      <c r="Q34" s="211"/>
      <c r="R34" s="211"/>
      <c r="S34" s="211"/>
      <c r="T34" s="211"/>
      <c r="U34" s="211"/>
      <c r="V34" s="211"/>
      <c r="W34" s="211"/>
      <c r="X34" s="147" t="s">
        <v>16</v>
      </c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F34" s="143">
        <f>ROUNDUP(BF31*4.4,0)</f>
        <v>132</v>
      </c>
      <c r="BG34" s="144"/>
      <c r="BH34" s="3" t="s">
        <v>20</v>
      </c>
    </row>
    <row r="35" spans="1:70" ht="16.5" customHeight="1" x14ac:dyDescent="0.15">
      <c r="A35" s="189"/>
      <c r="B35" s="190"/>
      <c r="C35" s="191"/>
      <c r="D35" s="57" t="s">
        <v>39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  <c r="P35" s="145">
        <v>0</v>
      </c>
      <c r="Q35" s="146"/>
      <c r="R35" s="146"/>
      <c r="S35" s="146"/>
      <c r="T35" s="146"/>
      <c r="U35" s="146"/>
      <c r="V35" s="146"/>
      <c r="W35" s="146"/>
      <c r="X35" s="147" t="s">
        <v>16</v>
      </c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3"/>
      <c r="BD35" s="3"/>
      <c r="BE35" s="3"/>
      <c r="BF35" s="149">
        <f>BF34+P35</f>
        <v>132</v>
      </c>
      <c r="BG35" s="144"/>
      <c r="BH35" s="1" t="s">
        <v>21</v>
      </c>
      <c r="BI35" s="3"/>
      <c r="BJ35" s="3"/>
      <c r="BK35" s="3"/>
    </row>
    <row r="36" spans="1:70" ht="17.25" x14ac:dyDescent="0.15">
      <c r="A36" s="39" t="s">
        <v>49</v>
      </c>
      <c r="B36" s="40"/>
      <c r="C36" s="41"/>
      <c r="D36" s="48" t="s">
        <v>15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0"/>
      <c r="P36" s="51">
        <v>1000</v>
      </c>
      <c r="Q36" s="52"/>
      <c r="R36" s="52"/>
      <c r="S36" s="52"/>
      <c r="T36" s="52"/>
      <c r="U36" s="52"/>
      <c r="V36" s="52"/>
      <c r="W36" s="52"/>
      <c r="X36" s="53" t="s">
        <v>14</v>
      </c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F36" s="55">
        <f>BF35*P36+P37</f>
        <v>137000</v>
      </c>
      <c r="BG36" s="56"/>
      <c r="BH36" s="1" t="s">
        <v>22</v>
      </c>
    </row>
    <row r="37" spans="1:70" ht="19.5" customHeight="1" x14ac:dyDescent="0.15">
      <c r="A37" s="42"/>
      <c r="B37" s="43"/>
      <c r="C37" s="44"/>
      <c r="D37" s="57" t="s">
        <v>48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  <c r="P37" s="60">
        <v>5000</v>
      </c>
      <c r="Q37" s="61"/>
      <c r="R37" s="61"/>
      <c r="S37" s="61"/>
      <c r="T37" s="61"/>
      <c r="U37" s="61"/>
      <c r="V37" s="61"/>
      <c r="W37" s="62"/>
      <c r="X37" s="63" t="s">
        <v>14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F37" s="55">
        <f>ROUNDUP(BF36,-4)</f>
        <v>140000</v>
      </c>
      <c r="BG37" s="65"/>
      <c r="BH37" s="1" t="s">
        <v>23</v>
      </c>
    </row>
    <row r="38" spans="1:70" ht="62.25" customHeight="1" x14ac:dyDescent="0.15">
      <c r="A38" s="42"/>
      <c r="B38" s="43"/>
      <c r="C38" s="44"/>
      <c r="D38" s="66" t="s">
        <v>37</v>
      </c>
      <c r="E38" s="67"/>
      <c r="F38" s="135" t="s">
        <v>41</v>
      </c>
      <c r="G38" s="135"/>
      <c r="H38" s="135"/>
      <c r="I38" s="135"/>
      <c r="J38" s="135"/>
      <c r="K38" s="135"/>
      <c r="L38" s="135"/>
      <c r="M38" s="135"/>
      <c r="N38" s="135"/>
      <c r="O38" s="136"/>
      <c r="P38" s="137" t="str">
        <f>IF(AND(AA26&gt;=29,AA26&gt;=16),"要加入","不要")</f>
        <v>要加入</v>
      </c>
      <c r="Q38" s="137"/>
      <c r="R38" s="137"/>
      <c r="S38" s="137"/>
      <c r="T38" s="138">
        <f>IF(P38="要加入",BF37*BF38+BF37*BF39+BF37*BF40,0)</f>
        <v>18979.8</v>
      </c>
      <c r="U38" s="139"/>
      <c r="V38" s="139"/>
      <c r="W38" s="139"/>
      <c r="X38" s="139"/>
      <c r="Y38" s="139"/>
      <c r="Z38" s="140" t="s">
        <v>14</v>
      </c>
      <c r="AA38" s="140"/>
      <c r="AB38" s="141" t="s">
        <v>76</v>
      </c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2"/>
      <c r="BF38" s="117">
        <v>9.1499999999999998E-2</v>
      </c>
      <c r="BG38" s="118"/>
      <c r="BH38" s="4" t="s">
        <v>24</v>
      </c>
    </row>
    <row r="39" spans="1:70" ht="41.25" customHeight="1" x14ac:dyDescent="0.15">
      <c r="A39" s="42"/>
      <c r="B39" s="43"/>
      <c r="C39" s="44"/>
      <c r="D39" s="68"/>
      <c r="E39" s="69"/>
      <c r="F39" s="127" t="s">
        <v>78</v>
      </c>
      <c r="G39" s="119"/>
      <c r="H39" s="119"/>
      <c r="I39" s="119"/>
      <c r="J39" s="119"/>
      <c r="K39" s="119"/>
      <c r="L39" s="119"/>
      <c r="M39" s="119"/>
      <c r="N39" s="119"/>
      <c r="O39" s="120"/>
      <c r="P39" s="128" t="str">
        <f>IF(P38="要加入","-",IF(AND(BF45&gt;=20,BF47&gt;=88000),"要加入","不要"))</f>
        <v>-</v>
      </c>
      <c r="Q39" s="129"/>
      <c r="R39" s="129"/>
      <c r="S39" s="130"/>
      <c r="T39" s="122">
        <f>IF(P39="要加入",BF37*BF38+BF37*BF39+BF37*BF40,0)</f>
        <v>0</v>
      </c>
      <c r="U39" s="123"/>
      <c r="V39" s="123"/>
      <c r="W39" s="123"/>
      <c r="X39" s="123"/>
      <c r="Y39" s="123"/>
      <c r="Z39" s="131" t="s">
        <v>14</v>
      </c>
      <c r="AA39" s="131"/>
      <c r="AB39" s="132" t="s">
        <v>66</v>
      </c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4"/>
      <c r="BF39" s="117">
        <v>4.0469999999999999E-2</v>
      </c>
      <c r="BG39" s="118"/>
      <c r="BH39" s="4" t="s">
        <v>25</v>
      </c>
    </row>
    <row r="40" spans="1:70" ht="27.95" customHeight="1" x14ac:dyDescent="0.15">
      <c r="A40" s="42"/>
      <c r="B40" s="43"/>
      <c r="C40" s="44"/>
      <c r="D40" s="68"/>
      <c r="E40" s="69"/>
      <c r="F40" s="119" t="s">
        <v>42</v>
      </c>
      <c r="G40" s="119"/>
      <c r="H40" s="119"/>
      <c r="I40" s="119"/>
      <c r="J40" s="119"/>
      <c r="K40" s="119"/>
      <c r="L40" s="119"/>
      <c r="M40" s="119"/>
      <c r="N40" s="119"/>
      <c r="O40" s="120"/>
      <c r="P40" s="121" t="str">
        <f ca="1">IF(AND(P38="不要",P39="不要"),"不要",IF(AV20&gt;=40,"要加入","不要"))</f>
        <v>要加入</v>
      </c>
      <c r="Q40" s="121"/>
      <c r="R40" s="121"/>
      <c r="S40" s="121"/>
      <c r="T40" s="122">
        <f ca="1">IF(P40="要加入",BF37*BF41,0)</f>
        <v>1222.2</v>
      </c>
      <c r="U40" s="123"/>
      <c r="V40" s="123"/>
      <c r="W40" s="123"/>
      <c r="X40" s="123"/>
      <c r="Y40" s="123"/>
      <c r="Z40" s="124" t="s">
        <v>14</v>
      </c>
      <c r="AA40" s="124"/>
      <c r="AB40" s="125" t="s">
        <v>53</v>
      </c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6"/>
      <c r="BF40" s="117">
        <v>3.5999999999999999E-3</v>
      </c>
      <c r="BG40" s="118"/>
      <c r="BH40" s="4" t="s">
        <v>29</v>
      </c>
      <c r="BI40" s="4"/>
      <c r="BJ40" s="4"/>
      <c r="BK40" s="4"/>
      <c r="BL40" s="4" t="s">
        <v>30</v>
      </c>
      <c r="BM40" s="4"/>
      <c r="BN40" s="4"/>
      <c r="BO40" s="4"/>
      <c r="BP40" s="4"/>
      <c r="BQ40" s="4"/>
    </row>
    <row r="41" spans="1:70" ht="33" customHeight="1" x14ac:dyDescent="0.15">
      <c r="A41" s="42"/>
      <c r="B41" s="43"/>
      <c r="C41" s="44"/>
      <c r="D41" s="70"/>
      <c r="E41" s="71"/>
      <c r="F41" s="107" t="s">
        <v>79</v>
      </c>
      <c r="G41" s="108"/>
      <c r="H41" s="108"/>
      <c r="I41" s="108"/>
      <c r="J41" s="108"/>
      <c r="K41" s="108"/>
      <c r="L41" s="108"/>
      <c r="M41" s="108"/>
      <c r="N41" s="108"/>
      <c r="O41" s="109"/>
      <c r="P41" s="110" t="str">
        <f>IF(BF33&gt;=20,"要加入","不要")</f>
        <v>要加入</v>
      </c>
      <c r="Q41" s="110"/>
      <c r="R41" s="110"/>
      <c r="S41" s="110"/>
      <c r="T41" s="111">
        <f>IF(P41="要加入",BF36*BF42,BF36*BF43)</f>
        <v>1559.06</v>
      </c>
      <c r="U41" s="112"/>
      <c r="V41" s="112"/>
      <c r="W41" s="112"/>
      <c r="X41" s="112"/>
      <c r="Y41" s="112"/>
      <c r="Z41" s="113" t="s">
        <v>14</v>
      </c>
      <c r="AA41" s="113"/>
      <c r="AB41" s="114" t="s">
        <v>68</v>
      </c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6"/>
      <c r="BF41" s="117">
        <v>8.7299999999999999E-3</v>
      </c>
      <c r="BG41" s="118"/>
      <c r="BH41" s="4" t="s">
        <v>28</v>
      </c>
      <c r="BI41" s="4"/>
      <c r="BJ41" s="4"/>
      <c r="BK41" s="4"/>
      <c r="BL41" s="4"/>
      <c r="BM41" s="4"/>
      <c r="BN41" s="4"/>
      <c r="BO41" s="4"/>
      <c r="BP41" s="4"/>
      <c r="BQ41" s="4"/>
      <c r="BR41" t="s">
        <v>89</v>
      </c>
    </row>
    <row r="42" spans="1:70" ht="28.5" customHeight="1" thickBot="1" x14ac:dyDescent="0.2">
      <c r="A42" s="42"/>
      <c r="B42" s="43"/>
      <c r="C42" s="44"/>
      <c r="D42" s="72" t="s">
        <v>43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3"/>
      <c r="P42" s="74">
        <f ca="1">ROUNDUP((BF36+T38+T39+T40+T41),-2)</f>
        <v>158800</v>
      </c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 t="s">
        <v>14</v>
      </c>
      <c r="AI42" s="75"/>
      <c r="AJ42" s="75"/>
      <c r="AK42" s="75"/>
      <c r="AL42" s="75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7"/>
      <c r="BF42" s="78">
        <v>1.1379999999999999E-2</v>
      </c>
      <c r="BG42" s="79"/>
      <c r="BH42" s="5" t="s">
        <v>26</v>
      </c>
      <c r="BI42" s="4"/>
      <c r="BJ42" s="4"/>
      <c r="BK42" s="4"/>
      <c r="BL42" s="4"/>
      <c r="BM42" s="4"/>
      <c r="BN42" s="4"/>
      <c r="BO42" s="4"/>
      <c r="BP42" s="4"/>
      <c r="BQ42" s="4"/>
      <c r="BR42" s="8" t="s">
        <v>50</v>
      </c>
    </row>
    <row r="43" spans="1:70" ht="24" customHeight="1" thickTop="1" x14ac:dyDescent="0.15">
      <c r="A43" s="42"/>
      <c r="B43" s="43"/>
      <c r="C43" s="44"/>
      <c r="D43" s="80" t="s">
        <v>44</v>
      </c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1"/>
      <c r="P43" s="86">
        <f ca="1">IF(AB24="",P42*P24,"研究期間・任用期間を確認してください")</f>
        <v>635200</v>
      </c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92" t="s">
        <v>14</v>
      </c>
      <c r="AI43" s="92"/>
      <c r="AJ43" s="92"/>
      <c r="AK43" s="92"/>
      <c r="AL43" s="93"/>
      <c r="AM43" s="97" t="s">
        <v>33</v>
      </c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F43" s="78">
        <v>2.8800000000000002E-3</v>
      </c>
      <c r="BG43" s="79"/>
      <c r="BH43" s="5" t="s">
        <v>27</v>
      </c>
      <c r="BI43" s="4"/>
      <c r="BJ43" s="4"/>
      <c r="BK43" s="4"/>
      <c r="BL43" s="5" t="s">
        <v>31</v>
      </c>
      <c r="BM43" s="4"/>
      <c r="BN43" s="4"/>
      <c r="BO43" s="4"/>
      <c r="BP43" s="4"/>
      <c r="BQ43" s="4"/>
    </row>
    <row r="44" spans="1:70" ht="14.25" customHeight="1" x14ac:dyDescent="0.15">
      <c r="A44" s="42"/>
      <c r="B44" s="43"/>
      <c r="C44" s="4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3"/>
      <c r="P44" s="88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76"/>
      <c r="AI44" s="76"/>
      <c r="AJ44" s="76"/>
      <c r="AK44" s="76"/>
      <c r="AL44" s="94"/>
      <c r="AM44" s="99">
        <f ca="1">P43/P18</f>
        <v>0.25407999999999997</v>
      </c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F44" s="101">
        <f>INT(T26*52/12)</f>
        <v>21</v>
      </c>
      <c r="BG44" s="102"/>
      <c r="BH44" s="5" t="s">
        <v>54</v>
      </c>
      <c r="BI44" s="5"/>
      <c r="BJ44" s="5"/>
      <c r="BK44" s="5"/>
      <c r="BL44" s="5"/>
      <c r="BM44" s="5"/>
      <c r="BN44" s="5"/>
      <c r="BO44" s="5"/>
      <c r="BP44" s="5"/>
      <c r="BQ44" s="5"/>
    </row>
    <row r="45" spans="1:70" ht="13.5" customHeight="1" thickBot="1" x14ac:dyDescent="0.2">
      <c r="A45" s="45"/>
      <c r="B45" s="46"/>
      <c r="C45" s="47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90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5"/>
      <c r="AI45" s="95"/>
      <c r="AJ45" s="95"/>
      <c r="AK45" s="95"/>
      <c r="AL45" s="96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F45" s="103">
        <f>AA26</f>
        <v>30</v>
      </c>
      <c r="BG45" s="104"/>
      <c r="BH45" s="21" t="s">
        <v>55</v>
      </c>
      <c r="BI45" s="22"/>
      <c r="BJ45" s="22"/>
      <c r="BK45" s="22"/>
      <c r="BL45" s="22"/>
      <c r="BM45" s="22"/>
      <c r="BN45" s="22"/>
      <c r="BO45" s="22"/>
      <c r="BP45" s="5"/>
      <c r="BQ45" s="5"/>
    </row>
    <row r="46" spans="1:70" ht="4.5" customHeight="1" thickTop="1" x14ac:dyDescent="0.15">
      <c r="A46" s="11"/>
      <c r="B46" s="12"/>
      <c r="C46" s="12"/>
      <c r="D46" s="12"/>
      <c r="F46" s="11"/>
      <c r="G46" s="12"/>
      <c r="H46" s="12"/>
      <c r="I46" s="12"/>
      <c r="J46" s="11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F46" s="105"/>
      <c r="BG46" s="106"/>
      <c r="BH46" s="21"/>
      <c r="BI46" s="22"/>
      <c r="BJ46" s="22"/>
      <c r="BK46" s="22"/>
      <c r="BL46" s="22"/>
      <c r="BM46" s="22"/>
      <c r="BN46" s="22"/>
      <c r="BO46" s="22"/>
    </row>
    <row r="47" spans="1:70" customFormat="1" ht="18.75" customHeight="1" x14ac:dyDescent="0.15">
      <c r="A47" s="13" t="s">
        <v>72</v>
      </c>
      <c r="B47" s="13"/>
      <c r="C47" s="14"/>
      <c r="D47" s="13"/>
      <c r="E47" s="14"/>
      <c r="F47" s="14"/>
      <c r="G47" s="13"/>
      <c r="H47" s="13"/>
      <c r="I47" s="13"/>
      <c r="J47" s="14"/>
      <c r="K47" s="13"/>
      <c r="L47" s="13"/>
      <c r="M47" s="13"/>
      <c r="N47" s="13"/>
      <c r="O47" s="13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F47" s="23">
        <f>BF45*P36*52/12</f>
        <v>130000</v>
      </c>
      <c r="BG47" s="24"/>
      <c r="BH47" t="s">
        <v>73</v>
      </c>
    </row>
    <row r="48" spans="1:70" customFormat="1" ht="17.25" customHeight="1" x14ac:dyDescent="0.15">
      <c r="A48" s="25" t="s">
        <v>77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8" t="s">
        <v>74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9"/>
      <c r="BF48" s="32"/>
      <c r="BG48" s="32"/>
    </row>
    <row r="49" spans="1:59" customFormat="1" ht="32.25" customHeight="1" x14ac:dyDescent="0.15">
      <c r="A49" s="33" t="s">
        <v>75</v>
      </c>
      <c r="B49" s="34"/>
      <c r="C49" s="34"/>
      <c r="D49" s="34"/>
      <c r="E49" s="35"/>
      <c r="F49" s="36"/>
      <c r="G49" s="37"/>
      <c r="H49" s="37"/>
      <c r="I49" s="37"/>
      <c r="J49" s="37"/>
      <c r="K49" s="37"/>
      <c r="L49" s="37"/>
      <c r="M49" s="37"/>
      <c r="N49" s="37"/>
      <c r="O49" s="38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1"/>
      <c r="BF49" s="32"/>
      <c r="BG49" s="32"/>
    </row>
  </sheetData>
  <mergeCells count="144">
    <mergeCell ref="BH45:BO46"/>
    <mergeCell ref="BF47:BG47"/>
    <mergeCell ref="D42:O42"/>
    <mergeCell ref="P42:AG42"/>
    <mergeCell ref="AH42:BB42"/>
    <mergeCell ref="BF42:BG42"/>
    <mergeCell ref="D43:O45"/>
    <mergeCell ref="P43:AG45"/>
    <mergeCell ref="AH43:AL45"/>
    <mergeCell ref="AM43:BB43"/>
    <mergeCell ref="BF43:BG43"/>
    <mergeCell ref="AM44:BB45"/>
    <mergeCell ref="P39:S39"/>
    <mergeCell ref="T39:Y39"/>
    <mergeCell ref="Z39:AA39"/>
    <mergeCell ref="AB39:BB39"/>
    <mergeCell ref="BF39:BG39"/>
    <mergeCell ref="BF48:BG48"/>
    <mergeCell ref="BF44:BG44"/>
    <mergeCell ref="BF45:BG46"/>
    <mergeCell ref="A36:C45"/>
    <mergeCell ref="BF37:BG37"/>
    <mergeCell ref="F41:O41"/>
    <mergeCell ref="P41:S41"/>
    <mergeCell ref="T41:Y41"/>
    <mergeCell ref="Z41:AA41"/>
    <mergeCell ref="A48:O48"/>
    <mergeCell ref="P48:BB49"/>
    <mergeCell ref="A49:E49"/>
    <mergeCell ref="F49:O49"/>
    <mergeCell ref="BF49:BG49"/>
    <mergeCell ref="BF35:BG35"/>
    <mergeCell ref="D36:O36"/>
    <mergeCell ref="P36:W36"/>
    <mergeCell ref="X36:BB36"/>
    <mergeCell ref="BF36:BG36"/>
    <mergeCell ref="D37:O37"/>
    <mergeCell ref="P37:W37"/>
    <mergeCell ref="X37:BB37"/>
    <mergeCell ref="AB41:BB41"/>
    <mergeCell ref="BF41:BG41"/>
    <mergeCell ref="F40:O40"/>
    <mergeCell ref="P40:S40"/>
    <mergeCell ref="T40:Y40"/>
    <mergeCell ref="Z40:AA40"/>
    <mergeCell ref="AB40:BB40"/>
    <mergeCell ref="BF40:BG40"/>
    <mergeCell ref="D38:E41"/>
    <mergeCell ref="F38:O38"/>
    <mergeCell ref="P38:S38"/>
    <mergeCell ref="T38:Y38"/>
    <mergeCell ref="Z38:AA38"/>
    <mergeCell ref="AB38:BB38"/>
    <mergeCell ref="BF38:BG38"/>
    <mergeCell ref="F39:O39"/>
    <mergeCell ref="BF29:BG29"/>
    <mergeCell ref="BF30:BG30"/>
    <mergeCell ref="BF28:BG28"/>
    <mergeCell ref="BF33:BG33"/>
    <mergeCell ref="D34:O34"/>
    <mergeCell ref="BF34:BG34"/>
    <mergeCell ref="BF31:BG31"/>
    <mergeCell ref="BF32:BG32"/>
    <mergeCell ref="P34:W34"/>
    <mergeCell ref="X34:BB34"/>
    <mergeCell ref="AZ23:BB23"/>
    <mergeCell ref="P24:T24"/>
    <mergeCell ref="U24:AA24"/>
    <mergeCell ref="AB24:BB24"/>
    <mergeCell ref="D25:O25"/>
    <mergeCell ref="P25:R25"/>
    <mergeCell ref="A23:C35"/>
    <mergeCell ref="D23:O24"/>
    <mergeCell ref="P23:AC23"/>
    <mergeCell ref="AD23:AG23"/>
    <mergeCell ref="AH23:AU23"/>
    <mergeCell ref="AV23:AY23"/>
    <mergeCell ref="D26:O26"/>
    <mergeCell ref="D27:O33"/>
    <mergeCell ref="D35:O35"/>
    <mergeCell ref="P35:W35"/>
    <mergeCell ref="X35:BB35"/>
    <mergeCell ref="P26:S26"/>
    <mergeCell ref="T26:W26"/>
    <mergeCell ref="X26:Z26"/>
    <mergeCell ref="AA26:AE26"/>
    <mergeCell ref="AF26:BB26"/>
    <mergeCell ref="P27:BB33"/>
    <mergeCell ref="S25:AA25"/>
    <mergeCell ref="P16:BB16"/>
    <mergeCell ref="AY20:AZ20"/>
    <mergeCell ref="BA20:BB20"/>
    <mergeCell ref="BF20:BI20"/>
    <mergeCell ref="A21:O21"/>
    <mergeCell ref="P21:BB21"/>
    <mergeCell ref="A22:O22"/>
    <mergeCell ref="P22:BB22"/>
    <mergeCell ref="A20:O20"/>
    <mergeCell ref="P20:AC20"/>
    <mergeCell ref="AD20:AE20"/>
    <mergeCell ref="AF20:AR20"/>
    <mergeCell ref="AS20:AU20"/>
    <mergeCell ref="AV20:AX20"/>
    <mergeCell ref="A1:BB1"/>
    <mergeCell ref="A2:BB2"/>
    <mergeCell ref="A3:BB3"/>
    <mergeCell ref="A4:BB4"/>
    <mergeCell ref="A5:AM5"/>
    <mergeCell ref="AN5:BB5"/>
    <mergeCell ref="A11:BB11"/>
    <mergeCell ref="A12:BB12"/>
    <mergeCell ref="A13:O13"/>
    <mergeCell ref="P13:BB13"/>
    <mergeCell ref="A9:AC9"/>
    <mergeCell ref="AD9:AG9"/>
    <mergeCell ref="AH9:BB9"/>
    <mergeCell ref="A10:AC10"/>
    <mergeCell ref="AD10:AG10"/>
    <mergeCell ref="AH10:AY10"/>
    <mergeCell ref="AZ10:BB10"/>
    <mergeCell ref="AB25:BB25"/>
    <mergeCell ref="A6:BB6"/>
    <mergeCell ref="A7:AB7"/>
    <mergeCell ref="AC7:BB7"/>
    <mergeCell ref="A8:AC8"/>
    <mergeCell ref="AD8:AG8"/>
    <mergeCell ref="AH8:BB8"/>
    <mergeCell ref="A14:O14"/>
    <mergeCell ref="P14:BB14"/>
    <mergeCell ref="A15:O15"/>
    <mergeCell ref="P15:BB15"/>
    <mergeCell ref="A18:O18"/>
    <mergeCell ref="P18:AA18"/>
    <mergeCell ref="AB18:BB18"/>
    <mergeCell ref="A19:O19"/>
    <mergeCell ref="P19:AC19"/>
    <mergeCell ref="AD19:AE19"/>
    <mergeCell ref="AF19:AR19"/>
    <mergeCell ref="AS19:BB19"/>
    <mergeCell ref="A17:O17"/>
    <mergeCell ref="P17:AG17"/>
    <mergeCell ref="AH17:AN17"/>
    <mergeCell ref="AO17:BB17"/>
    <mergeCell ref="A16:O16"/>
  </mergeCells>
  <phoneticPr fontId="1"/>
  <conditionalFormatting sqref="AB24:BB24">
    <cfRule type="notContainsBlanks" dxfId="1" priority="1">
      <formula>LEN(TRIM(AB24))&gt;0</formula>
    </cfRule>
  </conditionalFormatting>
  <dataValidations count="2">
    <dataValidation type="list" allowBlank="1" showInputMessage="1" showErrorMessage="1" sqref="P25:R25" xr:uid="{00000000-0002-0000-0000-000000000000}">
      <formula1>"◎,○,×"</formula1>
    </dataValidation>
    <dataValidation imeMode="off" allowBlank="1" showInputMessage="1" showErrorMessage="1" sqref="P19:AC19 AF19:AR19 AC23 P23:P24 Q23:AA23 AB23:AB24 AH23:AU23 AO17:BB17" xr:uid="{00000000-0002-0000-0000-000001000000}"/>
  </dataValidations>
  <pageMargins left="0.74803149606299213" right="0.11811023622047245" top="0.55118110236220474" bottom="0.55118110236220474" header="0.35433070866141736" footer="0.35433070866141736"/>
  <pageSetup paperSize="9" scale="8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209550</xdr:rowOff>
                  </from>
                  <to>
                    <xdr:col>3</xdr:col>
                    <xdr:colOff>133350</xdr:colOff>
                    <xdr:row>48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25EE-E8D6-44EC-BB0B-63788BA57CE2}">
  <sheetPr>
    <tabColor rgb="FFFF0000"/>
  </sheetPr>
  <dimension ref="A1:BT49"/>
  <sheetViews>
    <sheetView view="pageBreakPreview" zoomScaleNormal="100" zoomScaleSheetLayoutView="100" workbookViewId="0">
      <selection activeCell="BJ39" sqref="BJ39"/>
    </sheetView>
  </sheetViews>
  <sheetFormatPr defaultColWidth="1.625" defaultRowHeight="13.5" x14ac:dyDescent="0.15"/>
  <cols>
    <col min="1" max="54" width="1.875" style="1" customWidth="1"/>
    <col min="55" max="57" width="1.625" style="1" customWidth="1"/>
    <col min="58" max="69" width="3.625" style="1" customWidth="1"/>
    <col min="70" max="72" width="8.5" style="1" customWidth="1"/>
    <col min="73" max="76" width="3.625" style="1" customWidth="1"/>
    <col min="77" max="16384" width="1.625" style="1"/>
  </cols>
  <sheetData>
    <row r="1" spans="1:54" x14ac:dyDescent="0.15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</row>
    <row r="2" spans="1:54" x14ac:dyDescent="0.1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</row>
    <row r="3" spans="1:54" ht="18.75" x14ac:dyDescent="0.15">
      <c r="A3" s="267" t="s">
        <v>71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</row>
    <row r="4" spans="1:54" x14ac:dyDescent="0.15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x14ac:dyDescent="0.15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8" t="s">
        <v>87</v>
      </c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</row>
    <row r="6" spans="1:54" x14ac:dyDescent="0.15">
      <c r="A6" s="264" t="s">
        <v>12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</row>
    <row r="7" spans="1:54" x14ac:dyDescent="0.15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 t="s">
        <v>1</v>
      </c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</row>
    <row r="8" spans="1:54" ht="17.25" x14ac:dyDescent="0.15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5" t="s">
        <v>2</v>
      </c>
      <c r="AE8" s="265"/>
      <c r="AF8" s="265"/>
      <c r="AG8" s="265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</row>
    <row r="9" spans="1:54" ht="17.25" x14ac:dyDescent="0.15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1" t="s">
        <v>3</v>
      </c>
      <c r="AE9" s="261"/>
      <c r="AF9" s="261"/>
      <c r="AG9" s="261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</row>
    <row r="10" spans="1:54" ht="17.25" x14ac:dyDescent="0.15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1" t="s">
        <v>4</v>
      </c>
      <c r="AE10" s="261"/>
      <c r="AF10" s="261"/>
      <c r="AG10" s="261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3"/>
      <c r="BA10" s="263"/>
      <c r="BB10" s="263"/>
    </row>
    <row r="11" spans="1:54" x14ac:dyDescent="0.15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</row>
    <row r="12" spans="1:54" x14ac:dyDescent="0.15">
      <c r="A12" s="258" t="s">
        <v>52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</row>
    <row r="13" spans="1:54" ht="20.100000000000001" customHeight="1" x14ac:dyDescent="0.15">
      <c r="A13" s="153" t="s">
        <v>5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</row>
    <row r="14" spans="1:54" ht="20.100000000000001" customHeight="1" x14ac:dyDescent="0.15">
      <c r="A14" s="153" t="s">
        <v>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</row>
    <row r="15" spans="1:54" ht="20.100000000000001" customHeight="1" x14ac:dyDescent="0.15">
      <c r="A15" s="153" t="s">
        <v>7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240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2"/>
    </row>
    <row r="16" spans="1:54" ht="20.100000000000001" customHeight="1" x14ac:dyDescent="0.15">
      <c r="A16" s="243" t="s">
        <v>62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5"/>
      <c r="P16" s="246" t="s">
        <v>63</v>
      </c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8"/>
    </row>
    <row r="17" spans="1:72" ht="20.100000000000001" customHeight="1" x14ac:dyDescent="0.15">
      <c r="A17" s="153" t="s">
        <v>60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249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1" t="s">
        <v>61</v>
      </c>
      <c r="AI17" s="252"/>
      <c r="AJ17" s="252"/>
      <c r="AK17" s="252"/>
      <c r="AL17" s="252"/>
      <c r="AM17" s="252"/>
      <c r="AN17" s="253"/>
      <c r="AO17" s="254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6"/>
    </row>
    <row r="18" spans="1:72" ht="20.100000000000001" customHeight="1" x14ac:dyDescent="0.15">
      <c r="A18" s="215" t="s">
        <v>8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28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30" t="s">
        <v>14</v>
      </c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1"/>
    </row>
    <row r="19" spans="1:72" ht="20.100000000000001" customHeight="1" x14ac:dyDescent="0.15">
      <c r="A19" s="153" t="s">
        <v>9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232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4" t="s">
        <v>13</v>
      </c>
      <c r="AE19" s="234"/>
      <c r="AF19" s="235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7"/>
      <c r="AT19" s="238"/>
      <c r="AU19" s="238"/>
      <c r="AV19" s="238"/>
      <c r="AW19" s="238"/>
      <c r="AX19" s="238"/>
      <c r="AY19" s="238"/>
      <c r="AZ19" s="238"/>
      <c r="BA19" s="238"/>
      <c r="BB19" s="239"/>
    </row>
    <row r="20" spans="1:72" ht="20.100000000000001" customHeight="1" x14ac:dyDescent="0.15">
      <c r="A20" s="217" t="s">
        <v>46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9"/>
      <c r="P20" s="220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2" t="s">
        <v>18</v>
      </c>
      <c r="AE20" s="222"/>
      <c r="AF20" s="223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5" t="s">
        <v>32</v>
      </c>
      <c r="AT20" s="203"/>
      <c r="AU20" s="203"/>
      <c r="AV20" s="226" t="str" cm="1">
        <f t="array" ref="AV20">IF(AF20="","",AF20YEAR(BF20)-YEAR(AF20))</f>
        <v/>
      </c>
      <c r="AW20" s="227"/>
      <c r="AX20" s="227"/>
      <c r="AY20" s="203" t="s">
        <v>17</v>
      </c>
      <c r="AZ20" s="203"/>
      <c r="BA20" s="203"/>
      <c r="BB20" s="53"/>
      <c r="BF20" s="212">
        <f ca="1">TODAY()</f>
        <v>45071</v>
      </c>
      <c r="BG20" s="213"/>
      <c r="BH20" s="213"/>
      <c r="BI20" s="214"/>
      <c r="BJ20" s="1" t="s">
        <v>34</v>
      </c>
    </row>
    <row r="21" spans="1:72" ht="54" customHeight="1" x14ac:dyDescent="0.15">
      <c r="A21" s="215" t="s">
        <v>45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270"/>
      <c r="AX21" s="270"/>
      <c r="AY21" s="270"/>
      <c r="AZ21" s="270"/>
      <c r="BA21" s="270"/>
      <c r="BB21" s="270"/>
      <c r="BJ21" s="7" t="s">
        <v>35</v>
      </c>
    </row>
    <row r="22" spans="1:72" ht="54" customHeight="1" x14ac:dyDescent="0.15">
      <c r="A22" s="215" t="s">
        <v>10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F22" s="2"/>
      <c r="BG22" s="2"/>
    </row>
    <row r="23" spans="1:72" ht="21" customHeight="1" x14ac:dyDescent="0.15">
      <c r="A23" s="183" t="s">
        <v>47</v>
      </c>
      <c r="B23" s="184"/>
      <c r="C23" s="185"/>
      <c r="D23" s="192" t="s">
        <v>36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193"/>
      <c r="P23" s="197"/>
      <c r="Q23" s="198"/>
      <c r="R23" s="198"/>
      <c r="S23" s="198"/>
      <c r="T23" s="198"/>
      <c r="U23" s="198"/>
      <c r="V23" s="198"/>
      <c r="W23" s="198"/>
      <c r="X23" s="198"/>
      <c r="Y23" s="198"/>
      <c r="Z23" s="199"/>
      <c r="AA23" s="199"/>
      <c r="AB23" s="200"/>
      <c r="AC23" s="200"/>
      <c r="AD23" s="201" t="s">
        <v>13</v>
      </c>
      <c r="AE23" s="201"/>
      <c r="AF23" s="201"/>
      <c r="AG23" s="201"/>
      <c r="AH23" s="202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4"/>
      <c r="AW23" s="205"/>
      <c r="AX23" s="205"/>
      <c r="AY23" s="205"/>
      <c r="AZ23" s="165"/>
      <c r="BA23" s="165"/>
      <c r="BB23" s="166"/>
      <c r="BF23" s="2"/>
      <c r="BG23" s="6"/>
    </row>
    <row r="24" spans="1:72" ht="21" customHeight="1" x14ac:dyDescent="0.15">
      <c r="A24" s="186"/>
      <c r="B24" s="187"/>
      <c r="C24" s="188"/>
      <c r="D24" s="194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6"/>
      <c r="P24" s="167">
        <f>(YEAR(AH23)-YEAR(P23))*12+MONTH(AH23)-MONTH(P23)+1</f>
        <v>1</v>
      </c>
      <c r="Q24" s="168"/>
      <c r="R24" s="168"/>
      <c r="S24" s="168"/>
      <c r="T24" s="168"/>
      <c r="U24" s="169" t="s">
        <v>57</v>
      </c>
      <c r="V24" s="169"/>
      <c r="W24" s="169"/>
      <c r="X24" s="169"/>
      <c r="Y24" s="169"/>
      <c r="Z24" s="169"/>
      <c r="AA24" s="170"/>
      <c r="AB24" s="171" t="str">
        <f>IF(P23&lt;P19,"任用期間（始）が研究期間外です！",IF(AH23&gt;AF19,"任用期間（終）が研究期間外です！",IF(P24&lt;1,"任用期間が１ヶ月未満です！",IF(P24&gt;12,"任用期間が１年を超えています！",""))))</f>
        <v/>
      </c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3"/>
      <c r="BF24" s="2"/>
      <c r="BG24" s="6"/>
      <c r="BT24" s="9"/>
    </row>
    <row r="25" spans="1:72" ht="51.75" customHeight="1" x14ac:dyDescent="0.15">
      <c r="A25" s="186"/>
      <c r="B25" s="187"/>
      <c r="C25" s="188"/>
      <c r="D25" s="174" t="s">
        <v>56</v>
      </c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6"/>
      <c r="P25" s="177" t="s">
        <v>64</v>
      </c>
      <c r="Q25" s="178"/>
      <c r="R25" s="179"/>
      <c r="S25" s="180" t="s">
        <v>65</v>
      </c>
      <c r="T25" s="181"/>
      <c r="U25" s="181"/>
      <c r="V25" s="181"/>
      <c r="W25" s="181"/>
      <c r="X25" s="181"/>
      <c r="Y25" s="181"/>
      <c r="Z25" s="181"/>
      <c r="AA25" s="181"/>
      <c r="AB25" s="180" t="s">
        <v>67</v>
      </c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2"/>
      <c r="BF25" s="2"/>
      <c r="BG25" s="6"/>
    </row>
    <row r="26" spans="1:72" ht="17.25" x14ac:dyDescent="0.15">
      <c r="A26" s="186"/>
      <c r="B26" s="187"/>
      <c r="C26" s="188"/>
      <c r="D26" s="206" t="s">
        <v>40</v>
      </c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7" t="s">
        <v>69</v>
      </c>
      <c r="Q26" s="208"/>
      <c r="R26" s="208"/>
      <c r="S26" s="208"/>
      <c r="T26" s="209"/>
      <c r="U26" s="209"/>
      <c r="V26" s="209"/>
      <c r="W26" s="209"/>
      <c r="X26" s="208" t="s">
        <v>11</v>
      </c>
      <c r="Y26" s="208"/>
      <c r="Z26" s="208"/>
      <c r="AA26" s="150"/>
      <c r="AB26" s="150"/>
      <c r="AC26" s="150"/>
      <c r="AD26" s="150"/>
      <c r="AE26" s="150"/>
      <c r="AF26" s="151" t="s">
        <v>16</v>
      </c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2"/>
    </row>
    <row r="27" spans="1:72" ht="6.75" customHeight="1" x14ac:dyDescent="0.15">
      <c r="A27" s="186"/>
      <c r="B27" s="187"/>
      <c r="C27" s="188"/>
      <c r="D27" s="153" t="s">
        <v>70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275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7"/>
    </row>
    <row r="28" spans="1:72" ht="6.75" customHeight="1" x14ac:dyDescent="0.15">
      <c r="A28" s="186"/>
      <c r="B28" s="187"/>
      <c r="C28" s="188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278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80"/>
      <c r="BF28" s="163"/>
      <c r="BG28" s="163"/>
    </row>
    <row r="29" spans="1:72" ht="6.75" customHeight="1" x14ac:dyDescent="0.15">
      <c r="A29" s="186"/>
      <c r="B29" s="187"/>
      <c r="C29" s="188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278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80"/>
      <c r="BF29" s="163"/>
      <c r="BG29" s="163"/>
    </row>
    <row r="30" spans="1:72" ht="8.25" customHeight="1" x14ac:dyDescent="0.15">
      <c r="A30" s="186"/>
      <c r="B30" s="187"/>
      <c r="C30" s="188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278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80"/>
      <c r="BF30" s="163"/>
      <c r="BG30" s="163"/>
    </row>
    <row r="31" spans="1:72" ht="8.25" customHeight="1" x14ac:dyDescent="0.15">
      <c r="A31" s="186"/>
      <c r="B31" s="187"/>
      <c r="C31" s="188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278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80"/>
      <c r="BF31" s="163"/>
      <c r="BG31" s="163"/>
      <c r="BH31" s="16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</row>
    <row r="32" spans="1:72" ht="8.25" customHeight="1" x14ac:dyDescent="0.15">
      <c r="A32" s="186"/>
      <c r="B32" s="187"/>
      <c r="C32" s="188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278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80"/>
      <c r="BF32" s="163"/>
      <c r="BG32" s="163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hidden="1" x14ac:dyDescent="0.15">
      <c r="A33" s="186"/>
      <c r="B33" s="187"/>
      <c r="C33" s="188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281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3"/>
      <c r="BF33" s="163"/>
      <c r="BG33" s="16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ht="18.75" x14ac:dyDescent="0.15">
      <c r="A34" s="186"/>
      <c r="B34" s="187"/>
      <c r="C34" s="188"/>
      <c r="D34" s="48" t="s">
        <v>38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  <c r="P34" s="271" t="str">
        <f>IF((ISBLANK(BF34)),"",TEXT(BF34/1440,"[h]時間m分"))</f>
        <v/>
      </c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72"/>
      <c r="AD34" s="273"/>
      <c r="AE34" s="273"/>
      <c r="AF34" s="273"/>
      <c r="AG34" s="273"/>
      <c r="AH34" s="273"/>
      <c r="AI34" s="273"/>
      <c r="AJ34" s="273"/>
      <c r="AK34" s="273"/>
      <c r="AL34" s="273"/>
      <c r="AM34" s="273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3"/>
      <c r="AZ34" s="273"/>
      <c r="BA34" s="273"/>
      <c r="BB34" s="274"/>
      <c r="BF34" s="163"/>
      <c r="BG34" s="163"/>
      <c r="BH34" s="17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</row>
    <row r="35" spans="1:72" ht="16.5" customHeight="1" x14ac:dyDescent="0.15">
      <c r="A35" s="189"/>
      <c r="B35" s="190"/>
      <c r="C35" s="191"/>
      <c r="D35" s="57" t="s">
        <v>39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  <c r="P35" s="145"/>
      <c r="Q35" s="146"/>
      <c r="R35" s="146"/>
      <c r="S35" s="146"/>
      <c r="T35" s="146"/>
      <c r="U35" s="146"/>
      <c r="V35" s="146"/>
      <c r="W35" s="146"/>
      <c r="X35" s="147" t="s">
        <v>16</v>
      </c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8"/>
      <c r="BC35" s="3"/>
      <c r="BD35" s="3"/>
      <c r="BE35" s="3"/>
      <c r="BF35" s="163"/>
      <c r="BG35" s="163"/>
      <c r="BH35" s="2"/>
      <c r="BI35" s="17"/>
      <c r="BJ35" s="17"/>
      <c r="BK35" s="17"/>
      <c r="BL35" s="2"/>
      <c r="BM35" s="2"/>
      <c r="BN35" s="2"/>
      <c r="BO35" s="2"/>
      <c r="BP35" s="2"/>
      <c r="BQ35" s="2"/>
      <c r="BR35" s="2"/>
      <c r="BS35" s="2"/>
      <c r="BT35" s="2"/>
    </row>
    <row r="36" spans="1:72" x14ac:dyDescent="0.15">
      <c r="A36" s="39" t="s">
        <v>49</v>
      </c>
      <c r="B36" s="40"/>
      <c r="C36" s="41"/>
      <c r="D36" s="285" t="s">
        <v>88</v>
      </c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7"/>
      <c r="BF36" s="294"/>
      <c r="BG36" s="295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</row>
    <row r="37" spans="1:72" ht="19.5" customHeight="1" x14ac:dyDescent="0.15">
      <c r="A37" s="42"/>
      <c r="B37" s="43"/>
      <c r="C37" s="44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90"/>
      <c r="BF37" s="294"/>
      <c r="BG37" s="294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</row>
    <row r="38" spans="1:72" ht="62.25" customHeight="1" x14ac:dyDescent="0.15">
      <c r="A38" s="42"/>
      <c r="B38" s="43"/>
      <c r="C38" s="44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90"/>
      <c r="BF38" s="284"/>
      <c r="BG38" s="284"/>
      <c r="BH38" s="18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</row>
    <row r="39" spans="1:72" ht="41.25" customHeight="1" x14ac:dyDescent="0.15">
      <c r="A39" s="42"/>
      <c r="B39" s="43"/>
      <c r="C39" s="44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90"/>
      <c r="BF39" s="284"/>
      <c r="BG39" s="284"/>
      <c r="BH39" s="18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27.95" customHeight="1" x14ac:dyDescent="0.15">
      <c r="A40" s="42"/>
      <c r="B40" s="43"/>
      <c r="C40" s="44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90"/>
      <c r="BF40" s="284"/>
      <c r="BG40" s="284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2"/>
      <c r="BS40" s="2"/>
      <c r="BT40" s="2"/>
    </row>
    <row r="41" spans="1:72" ht="33" customHeight="1" x14ac:dyDescent="0.15">
      <c r="A41" s="42"/>
      <c r="B41" s="43"/>
      <c r="C41" s="44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90"/>
      <c r="BF41" s="284"/>
      <c r="BG41" s="284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9"/>
      <c r="BS41" s="2"/>
      <c r="BT41" s="2"/>
    </row>
    <row r="42" spans="1:72" ht="28.5" customHeight="1" x14ac:dyDescent="0.15">
      <c r="A42" s="42"/>
      <c r="B42" s="43"/>
      <c r="C42" s="44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90"/>
      <c r="BF42" s="300"/>
      <c r="BG42" s="300"/>
      <c r="BH42" s="20"/>
      <c r="BI42" s="18"/>
      <c r="BJ42" s="18"/>
      <c r="BK42" s="18"/>
      <c r="BL42" s="18"/>
      <c r="BM42" s="18"/>
      <c r="BN42" s="18"/>
      <c r="BO42" s="18"/>
      <c r="BP42" s="18"/>
      <c r="BQ42" s="18"/>
      <c r="BR42" s="19"/>
      <c r="BS42" s="2"/>
      <c r="BT42" s="2"/>
    </row>
    <row r="43" spans="1:72" ht="24" customHeight="1" x14ac:dyDescent="0.15">
      <c r="A43" s="42"/>
      <c r="B43" s="43"/>
      <c r="C43" s="44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90"/>
      <c r="BF43" s="300"/>
      <c r="BG43" s="300"/>
      <c r="BH43" s="20"/>
      <c r="BI43" s="18"/>
      <c r="BJ43" s="18"/>
      <c r="BK43" s="18"/>
      <c r="BL43" s="20"/>
      <c r="BM43" s="18"/>
      <c r="BN43" s="18"/>
      <c r="BO43" s="18"/>
      <c r="BP43" s="18"/>
      <c r="BQ43" s="18"/>
      <c r="BR43" s="2"/>
      <c r="BS43" s="2"/>
      <c r="BT43" s="2"/>
    </row>
    <row r="44" spans="1:72" ht="14.25" customHeight="1" x14ac:dyDescent="0.15">
      <c r="A44" s="42"/>
      <c r="B44" s="43"/>
      <c r="C44" s="44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90"/>
      <c r="BF44" s="296"/>
      <c r="BG44" s="296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"/>
      <c r="BS44" s="2"/>
      <c r="BT44" s="2"/>
    </row>
    <row r="45" spans="1:72" ht="13.5" customHeight="1" x14ac:dyDescent="0.15">
      <c r="A45" s="45"/>
      <c r="B45" s="46"/>
      <c r="C45" s="47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3"/>
      <c r="BF45" s="297"/>
      <c r="BG45" s="297"/>
      <c r="BH45" s="298"/>
      <c r="BI45" s="298"/>
      <c r="BJ45" s="298"/>
      <c r="BK45" s="298"/>
      <c r="BL45" s="298"/>
      <c r="BM45" s="298"/>
      <c r="BN45" s="298"/>
      <c r="BO45" s="298"/>
      <c r="BP45" s="20"/>
      <c r="BQ45" s="20"/>
      <c r="BR45" s="2"/>
      <c r="BS45" s="2"/>
      <c r="BT45" s="2"/>
    </row>
    <row r="46" spans="1:72" ht="4.5" customHeight="1" x14ac:dyDescent="0.15">
      <c r="A46" s="11"/>
      <c r="B46" s="12"/>
      <c r="C46" s="12"/>
      <c r="D46" s="12"/>
      <c r="F46" s="11"/>
      <c r="G46" s="12"/>
      <c r="H46" s="12"/>
      <c r="I46" s="12"/>
      <c r="J46" s="11"/>
      <c r="K46" s="12"/>
      <c r="L46" s="12"/>
      <c r="M46" s="12"/>
      <c r="N46" s="12"/>
      <c r="O46" s="1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F46" s="297"/>
      <c r="BG46" s="297"/>
      <c r="BH46" s="298"/>
      <c r="BI46" s="298"/>
      <c r="BJ46" s="298"/>
      <c r="BK46" s="298"/>
      <c r="BL46" s="298"/>
      <c r="BM46" s="298"/>
      <c r="BN46" s="298"/>
      <c r="BO46" s="298"/>
      <c r="BP46" s="2"/>
      <c r="BQ46" s="2"/>
      <c r="BR46" s="2"/>
      <c r="BS46" s="2"/>
      <c r="BT46" s="2"/>
    </row>
    <row r="47" spans="1:72" customFormat="1" ht="18.75" customHeight="1" x14ac:dyDescent="0.15">
      <c r="A47" s="13" t="s">
        <v>72</v>
      </c>
      <c r="B47" s="13"/>
      <c r="C47" s="14"/>
      <c r="D47" s="13"/>
      <c r="E47" s="14"/>
      <c r="F47" s="14"/>
      <c r="G47" s="13"/>
      <c r="H47" s="13"/>
      <c r="I47" s="13"/>
      <c r="J47" s="14"/>
      <c r="K47" s="13"/>
      <c r="L47" s="13"/>
      <c r="M47" s="13"/>
      <c r="N47" s="13"/>
      <c r="O47" s="13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F47" s="299"/>
      <c r="BG47" s="299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</row>
    <row r="48" spans="1:72" customFormat="1" ht="17.25" customHeight="1" x14ac:dyDescent="0.15">
      <c r="A48" s="25" t="s">
        <v>77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8" t="s">
        <v>74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9"/>
      <c r="BF48" s="32"/>
      <c r="BG48" s="32"/>
    </row>
    <row r="49" spans="1:59" customFormat="1" ht="32.25" customHeight="1" x14ac:dyDescent="0.15">
      <c r="A49" s="33" t="s">
        <v>75</v>
      </c>
      <c r="B49" s="34"/>
      <c r="C49" s="34"/>
      <c r="D49" s="34"/>
      <c r="E49" s="35"/>
      <c r="F49" s="36"/>
      <c r="G49" s="37"/>
      <c r="H49" s="37"/>
      <c r="I49" s="37"/>
      <c r="J49" s="37"/>
      <c r="K49" s="37"/>
      <c r="L49" s="37"/>
      <c r="M49" s="37"/>
      <c r="N49" s="37"/>
      <c r="O49" s="38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1"/>
      <c r="BF49" s="32"/>
      <c r="BG49" s="32"/>
    </row>
  </sheetData>
  <mergeCells count="110">
    <mergeCell ref="BH45:BO46"/>
    <mergeCell ref="BF47:BG47"/>
    <mergeCell ref="A48:O48"/>
    <mergeCell ref="P48:BB49"/>
    <mergeCell ref="BF48:BG48"/>
    <mergeCell ref="A49:E49"/>
    <mergeCell ref="F49:O49"/>
    <mergeCell ref="BF49:BG49"/>
    <mergeCell ref="BF42:BG42"/>
    <mergeCell ref="BF43:BG43"/>
    <mergeCell ref="BF41:BG41"/>
    <mergeCell ref="D36:BB45"/>
    <mergeCell ref="BF40:BG40"/>
    <mergeCell ref="BF39:BG39"/>
    <mergeCell ref="BF38:BG38"/>
    <mergeCell ref="A36:C45"/>
    <mergeCell ref="BF36:BG36"/>
    <mergeCell ref="BF37:BG37"/>
    <mergeCell ref="BF44:BG44"/>
    <mergeCell ref="BF45:BG46"/>
    <mergeCell ref="BF34:BG34"/>
    <mergeCell ref="D35:O35"/>
    <mergeCell ref="P35:W35"/>
    <mergeCell ref="X35:BB35"/>
    <mergeCell ref="BF35:BG35"/>
    <mergeCell ref="AA26:AE26"/>
    <mergeCell ref="AF26:BB26"/>
    <mergeCell ref="D27:O33"/>
    <mergeCell ref="P27:BB33"/>
    <mergeCell ref="BF28:BG28"/>
    <mergeCell ref="BF29:BG29"/>
    <mergeCell ref="BF30:BG30"/>
    <mergeCell ref="BF31:BG31"/>
    <mergeCell ref="BF32:BG32"/>
    <mergeCell ref="BF33:BG33"/>
    <mergeCell ref="AZ23:BB23"/>
    <mergeCell ref="P24:T24"/>
    <mergeCell ref="U24:AA24"/>
    <mergeCell ref="AB24:BB24"/>
    <mergeCell ref="D25:O25"/>
    <mergeCell ref="P25:R25"/>
    <mergeCell ref="S25:AA25"/>
    <mergeCell ref="AB25:BB25"/>
    <mergeCell ref="A23:C35"/>
    <mergeCell ref="D23:O24"/>
    <mergeCell ref="P23:AC23"/>
    <mergeCell ref="AD23:AG23"/>
    <mergeCell ref="AH23:AU23"/>
    <mergeCell ref="AV23:AY23"/>
    <mergeCell ref="D26:O26"/>
    <mergeCell ref="P26:S26"/>
    <mergeCell ref="T26:W26"/>
    <mergeCell ref="X26:Z26"/>
    <mergeCell ref="D34:O34"/>
    <mergeCell ref="P34:AB34"/>
    <mergeCell ref="AC34:BB34"/>
    <mergeCell ref="AY20:AZ20"/>
    <mergeCell ref="BA20:BB20"/>
    <mergeCell ref="BF20:BI20"/>
    <mergeCell ref="A21:O21"/>
    <mergeCell ref="P21:BB21"/>
    <mergeCell ref="A22:O22"/>
    <mergeCell ref="P22:BB22"/>
    <mergeCell ref="A20:O20"/>
    <mergeCell ref="P20:AC20"/>
    <mergeCell ref="AD20:AE20"/>
    <mergeCell ref="AF20:AR20"/>
    <mergeCell ref="AS20:AU20"/>
    <mergeCell ref="AV20:AX20"/>
    <mergeCell ref="A18:O18"/>
    <mergeCell ref="P18:AA18"/>
    <mergeCell ref="AB18:BB18"/>
    <mergeCell ref="A19:O19"/>
    <mergeCell ref="P19:AC19"/>
    <mergeCell ref="AD19:AE19"/>
    <mergeCell ref="AF19:AR19"/>
    <mergeCell ref="AS19:BB19"/>
    <mergeCell ref="A15:O15"/>
    <mergeCell ref="P15:BB15"/>
    <mergeCell ref="A16:O16"/>
    <mergeCell ref="P16:BB16"/>
    <mergeCell ref="A17:O17"/>
    <mergeCell ref="P17:AG17"/>
    <mergeCell ref="AH17:AN17"/>
    <mergeCell ref="AO17:BB17"/>
    <mergeCell ref="A11:BB11"/>
    <mergeCell ref="A12:BB12"/>
    <mergeCell ref="A13:O13"/>
    <mergeCell ref="P13:BB13"/>
    <mergeCell ref="A14:O14"/>
    <mergeCell ref="P14:BB14"/>
    <mergeCell ref="A9:AC9"/>
    <mergeCell ref="AD9:AG9"/>
    <mergeCell ref="AH9:BB9"/>
    <mergeCell ref="A10:AC10"/>
    <mergeCell ref="AD10:AG10"/>
    <mergeCell ref="AH10:AY10"/>
    <mergeCell ref="AZ10:BB10"/>
    <mergeCell ref="A6:BB6"/>
    <mergeCell ref="A7:AB7"/>
    <mergeCell ref="AC7:BB7"/>
    <mergeCell ref="A8:AC8"/>
    <mergeCell ref="AD8:AG8"/>
    <mergeCell ref="AH8:BB8"/>
    <mergeCell ref="A1:BB1"/>
    <mergeCell ref="A2:BB2"/>
    <mergeCell ref="A3:BB3"/>
    <mergeCell ref="A4:BB4"/>
    <mergeCell ref="A5:AM5"/>
    <mergeCell ref="AN5:BB5"/>
  </mergeCells>
  <phoneticPr fontId="1"/>
  <conditionalFormatting sqref="AB24:BB24">
    <cfRule type="notContainsBlanks" dxfId="0" priority="1">
      <formula>LEN(TRIM(AB24))&gt;0</formula>
    </cfRule>
  </conditionalFormatting>
  <dataValidations count="2">
    <dataValidation type="list" allowBlank="1" showInputMessage="1" showErrorMessage="1" sqref="P25:R25" xr:uid="{2B1A10EE-C6DF-4859-96DC-BD15BDCF33EE}">
      <formula1>"◎,○,×"</formula1>
    </dataValidation>
    <dataValidation imeMode="off" allowBlank="1" showInputMessage="1" showErrorMessage="1" sqref="P19:AC19 AF19:AR19 AC23 P23:P24 Q23:AA23 AB23:AB24 AH23:AU23 AO17:BB17" xr:uid="{832C1278-2FBB-46C6-A1AE-2D5B0498AD2D}"/>
  </dataValidations>
  <pageMargins left="0.74803149606299213" right="0.11811023622047245" top="0.55118110236220474" bottom="0.55118110236220474" header="0.35433070866141736" footer="0.35433070866141736"/>
  <pageSetup paperSize="9" scale="8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209550</xdr:rowOff>
                  </from>
                  <to>
                    <xdr:col>3</xdr:col>
                    <xdr:colOff>133350</xdr:colOff>
                    <xdr:row>48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318C-EAE8-4D10-B0E7-22BCD9EB4582}">
  <sheetPr>
    <tabColor rgb="FFFFC000"/>
  </sheetPr>
  <dimension ref="A1"/>
  <sheetViews>
    <sheetView workbookViewId="0">
      <selection activeCell="M13" sqref="M13"/>
    </sheetView>
  </sheetViews>
  <sheetFormatPr defaultRowHeight="21" customHeight="1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別紙様式R4.12～</vt:lpstr>
      <vt:lpstr>【記入例】別紙様式 </vt:lpstr>
      <vt:lpstr>別紙様式R4.12～※期間業務</vt:lpstr>
      <vt:lpstr>各学部等事務担当者向け注意事項</vt:lpstr>
      <vt:lpstr>'【記入例】別紙様式 '!Print_Area</vt:lpstr>
      <vt:lpstr>'別紙様式R4.12～'!Print_Area</vt:lpstr>
      <vt:lpstr>'別紙様式R4.12～※期間業務'!Print_Area</vt:lpstr>
    </vt:vector>
  </TitlesOfParts>
  <Company>jimu-gunma-ui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kyoshida</dc:creator>
  <cp:lastModifiedBy>湯浅　聖子</cp:lastModifiedBy>
  <cp:lastPrinted>2022-11-16T05:10:47Z</cp:lastPrinted>
  <dcterms:created xsi:type="dcterms:W3CDTF">2011-08-02T04:39:29Z</dcterms:created>
  <dcterms:modified xsi:type="dcterms:W3CDTF">2023-05-25T06:32:23Z</dcterms:modified>
</cp:coreProperties>
</file>