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０３.非常勤担当\10.任用等\01.かがみ・申請書\【教員の採用申請】非常勤職員採用申請書\"/>
    </mc:Choice>
  </mc:AlternateContent>
  <xr:revisionPtr revIDLastSave="0" documentId="8_{3B3BBAF5-B7B7-4035-81F7-B0DC98E4EE66}" xr6:coauthVersionLast="47" xr6:coauthVersionMax="47" xr10:uidLastSave="{00000000-0000-0000-0000-000000000000}"/>
  <bookViews>
    <workbookView xWindow="1920" yWindow="0" windowWidth="18915" windowHeight="12870" xr2:uid="{7576F07D-8434-423C-BF3D-64FA70A389A7}"/>
  </bookViews>
  <sheets>
    <sheet name="様式R4.12～" sheetId="11" r:id="rId1"/>
    <sheet name="【記入例】様式R4.12～　" sheetId="14" r:id="rId2"/>
    <sheet name="様式R4.12～ ※期間業務" sheetId="15" r:id="rId3"/>
    <sheet name="各学部等事務担当者向け注意事項" sheetId="17" r:id="rId4"/>
  </sheets>
  <definedNames>
    <definedName name="_xlnm.Print_Area" localSheetId="1">'【記入例】様式R4.12～　'!$A$1:$BB$38</definedName>
    <definedName name="_xlnm.Print_Area" localSheetId="0">'様式R4.12～'!$A$1:$BB$38</definedName>
    <definedName name="_xlnm.Print_Area" localSheetId="2">'様式R4.12～ ※期間業務'!$A$1:$BB$38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6" i="11" l="1"/>
  <c r="AM34" i="11"/>
  <c r="BF35" i="11"/>
  <c r="P28" i="14" l="1"/>
  <c r="P31" i="14"/>
  <c r="AC20" i="11"/>
  <c r="P20" i="11"/>
  <c r="BF25" i="14"/>
  <c r="P33" i="11" l="1"/>
  <c r="BF29" i="14"/>
  <c r="BF29" i="11"/>
  <c r="AC20" i="15" l="1"/>
  <c r="P20" i="15"/>
  <c r="BF16" i="15"/>
  <c r="AV16" i="15"/>
  <c r="AC20" i="14"/>
  <c r="P20" i="14"/>
  <c r="BF36" i="14"/>
  <c r="BF35" i="14"/>
  <c r="BF24" i="14"/>
  <c r="BF16" i="14"/>
  <c r="AV16" i="14" s="1"/>
  <c r="BF24" i="11"/>
  <c r="BF25" i="11" s="1"/>
  <c r="P28" i="11"/>
  <c r="BF16" i="11"/>
  <c r="AV16" i="11" s="1"/>
  <c r="P31" i="11" l="1"/>
  <c r="P29" i="14"/>
  <c r="P24" i="14"/>
  <c r="BF26" i="14"/>
  <c r="P29" i="11"/>
  <c r="T29" i="11" s="1"/>
  <c r="P24" i="11" l="1"/>
  <c r="BF26" i="11"/>
  <c r="BF27" i="14"/>
  <c r="T31" i="14"/>
  <c r="P24" i="15"/>
  <c r="P30" i="14"/>
  <c r="BF28" i="14"/>
  <c r="T28" i="14" s="1"/>
  <c r="P30" i="11"/>
  <c r="T30" i="11" s="1"/>
  <c r="BF27" i="11" l="1"/>
  <c r="T31" i="11" s="1"/>
  <c r="T30" i="14"/>
  <c r="T29" i="14"/>
  <c r="BF28" i="11" l="1"/>
  <c r="T28" i="11"/>
  <c r="P32" i="11" s="1"/>
  <c r="P32" i="14"/>
  <c r="P33" i="14" s="1"/>
  <c r="AM34" i="14" s="1"/>
</calcChain>
</file>

<file path=xl/sharedStrings.xml><?xml version="1.0" encoding="utf-8"?>
<sst xmlns="http://schemas.openxmlformats.org/spreadsheetml/2006/main" count="253" uniqueCount="95">
  <si>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</si>
  <si>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</si>
  <si>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</si>
  <si>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</si>
  <si>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群　　馬　　大　　学　　長　　　　殿</t>
    <phoneticPr fontId="1"/>
  </si>
  <si>
    <t>～</t>
    <phoneticPr fontId="1"/>
  </si>
  <si>
    <t>円</t>
    <rPh sb="0" eb="1">
      <t>エン</t>
    </rPh>
    <phoneticPr fontId="1"/>
  </si>
  <si>
    <t>時給</t>
    <rPh sb="0" eb="2">
      <t>ジキュウ</t>
    </rPh>
    <phoneticPr fontId="1"/>
  </si>
  <si>
    <t>時間</t>
    <rPh sb="0" eb="2">
      <t>ジカン</t>
    </rPh>
    <phoneticPr fontId="1"/>
  </si>
  <si>
    <t>才）</t>
    <rPh sb="0" eb="1">
      <t>サイ</t>
    </rPh>
    <phoneticPr fontId="1"/>
  </si>
  <si>
    <t>（</t>
    <phoneticPr fontId="1"/>
  </si>
  <si>
    <t>週合計</t>
    <rPh sb="0" eb="1">
      <t>シュウ</t>
    </rPh>
    <rPh sb="1" eb="3">
      <t>ゴウケイ</t>
    </rPh>
    <phoneticPr fontId="1"/>
  </si>
  <si>
    <t>1ヶ月時間換算</t>
    <rPh sb="2" eb="3">
      <t>ゲツ</t>
    </rPh>
    <rPh sb="3" eb="5">
      <t>ジカン</t>
    </rPh>
    <rPh sb="5" eb="7">
      <t>カンサン</t>
    </rPh>
    <phoneticPr fontId="1"/>
  </si>
  <si>
    <t>1ヶ月時間換算（超勤見込みこ</t>
    <rPh sb="8" eb="10">
      <t>チョウキン</t>
    </rPh>
    <rPh sb="10" eb="12">
      <t>ミコ</t>
    </rPh>
    <phoneticPr fontId="1"/>
  </si>
  <si>
    <t>通勤手当を含む１ヶ月の概算額</t>
    <rPh sb="0" eb="2">
      <t>ツウキン</t>
    </rPh>
    <rPh sb="2" eb="4">
      <t>テアテ</t>
    </rPh>
    <rPh sb="5" eb="6">
      <t>フク</t>
    </rPh>
    <rPh sb="9" eb="10">
      <t>ゲツ</t>
    </rPh>
    <rPh sb="11" eb="13">
      <t>ガイサン</t>
    </rPh>
    <rPh sb="13" eb="14">
      <t>ガク</t>
    </rPh>
    <phoneticPr fontId="1"/>
  </si>
  <si>
    <t>標準報酬概算（上記金額　千円単位を切り上げ）</t>
    <rPh sb="0" eb="2">
      <t>ヒョウジュン</t>
    </rPh>
    <rPh sb="2" eb="4">
      <t>ホウシュウ</t>
    </rPh>
    <rPh sb="4" eb="6">
      <t>ガイサン</t>
    </rPh>
    <rPh sb="7" eb="9">
      <t>ジョウキ</t>
    </rPh>
    <rPh sb="9" eb="11">
      <t>キンガク</t>
    </rPh>
    <rPh sb="12" eb="14">
      <t>センエン</t>
    </rPh>
    <rPh sb="14" eb="16">
      <t>タンイ</t>
    </rPh>
    <rPh sb="17" eb="18">
      <t>キ</t>
    </rPh>
    <rPh sb="19" eb="20">
      <t>ア</t>
    </rPh>
    <phoneticPr fontId="1"/>
  </si>
  <si>
    <t>厚生　率</t>
    <rPh sb="0" eb="2">
      <t>コウセイ</t>
    </rPh>
    <rPh sb="3" eb="4">
      <t>リツ</t>
    </rPh>
    <phoneticPr fontId="1"/>
  </si>
  <si>
    <t>健康　率</t>
    <rPh sb="0" eb="2">
      <t>ケンコウ</t>
    </rPh>
    <rPh sb="3" eb="4">
      <t>リツ</t>
    </rPh>
    <phoneticPr fontId="1"/>
  </si>
  <si>
    <t>雇用　加入あり</t>
    <rPh sb="0" eb="2">
      <t>コヨウ</t>
    </rPh>
    <rPh sb="3" eb="5">
      <t>カニュウ</t>
    </rPh>
    <phoneticPr fontId="1"/>
  </si>
  <si>
    <t>雇用　加入なし</t>
    <rPh sb="0" eb="2">
      <t>コヨウ</t>
    </rPh>
    <rPh sb="3" eb="5">
      <t>カニュウ</t>
    </rPh>
    <phoneticPr fontId="1"/>
  </si>
  <si>
    <t>介護　率</t>
    <rPh sb="0" eb="2">
      <t>カイゴ</t>
    </rPh>
    <rPh sb="3" eb="4">
      <t>リツ</t>
    </rPh>
    <phoneticPr fontId="1"/>
  </si>
  <si>
    <t>児童　率</t>
    <rPh sb="0" eb="2">
      <t>ジドウ</t>
    </rPh>
    <rPh sb="3" eb="4">
      <t>リツ</t>
    </rPh>
    <phoneticPr fontId="1"/>
  </si>
  <si>
    <t>標準報酬にかける</t>
    <rPh sb="0" eb="2">
      <t>ヒョウジュン</t>
    </rPh>
    <rPh sb="2" eb="4">
      <t>ホウシュウ</t>
    </rPh>
    <phoneticPr fontId="1"/>
  </si>
  <si>
    <t>支給総額にかける</t>
    <rPh sb="0" eb="2">
      <t>シキュウ</t>
    </rPh>
    <rPh sb="2" eb="4">
      <t>ソウガク</t>
    </rPh>
    <phoneticPr fontId="1"/>
  </si>
  <si>
    <t>生</t>
    <rPh sb="0" eb="1">
      <t>ウ</t>
    </rPh>
    <phoneticPr fontId="1"/>
  </si>
  <si>
    <t>（参考）研究費全体に対する割合</t>
    <phoneticPr fontId="1"/>
  </si>
  <si>
    <t>年齢は予算確保の</t>
    <rPh sb="0" eb="2">
      <t>ネンレイ</t>
    </rPh>
    <rPh sb="3" eb="5">
      <t>ヨサン</t>
    </rPh>
    <rPh sb="5" eb="7">
      <t>カクホ</t>
    </rPh>
    <phoneticPr fontId="1"/>
  </si>
  <si>
    <t>都合上１年早く進行</t>
    <rPh sb="0" eb="3">
      <t>ツゴウジョウ</t>
    </rPh>
    <rPh sb="4" eb="5">
      <t>ネン</t>
    </rPh>
    <rPh sb="5" eb="6">
      <t>ハヤ</t>
    </rPh>
    <rPh sb="7" eb="9">
      <t>シンコウ</t>
    </rPh>
    <phoneticPr fontId="1"/>
  </si>
  <si>
    <t>事業主負担</t>
    <rPh sb="0" eb="3">
      <t>ジギョウヌシ</t>
    </rPh>
    <rPh sb="3" eb="5">
      <t>フタン</t>
    </rPh>
    <phoneticPr fontId="1"/>
  </si>
  <si>
    <t>通勤手当／月</t>
    <rPh sb="0" eb="2">
      <t>ツウキン</t>
    </rPh>
    <rPh sb="2" eb="4">
      <t>テアテ</t>
    </rPh>
    <rPh sb="5" eb="6">
      <t>ツキ</t>
    </rPh>
    <phoneticPr fontId="1"/>
  </si>
  <si>
    <t>概算時間数／月</t>
    <rPh sb="6" eb="7">
      <t>ツキ</t>
    </rPh>
    <phoneticPr fontId="1"/>
  </si>
  <si>
    <t>概算超勤時間／月</t>
    <rPh sb="0" eb="2">
      <t>ガイサン</t>
    </rPh>
    <rPh sb="2" eb="4">
      <t>チョウキン</t>
    </rPh>
    <rPh sb="4" eb="6">
      <t>ジカン</t>
    </rPh>
    <rPh sb="7" eb="8">
      <t>ツキ</t>
    </rPh>
    <phoneticPr fontId="1"/>
  </si>
  <si>
    <t>社会保険／月</t>
    <phoneticPr fontId="1"/>
  </si>
  <si>
    <t>介護保険／月</t>
    <phoneticPr fontId="1"/>
  </si>
  <si>
    <t>月額概算計</t>
  </si>
  <si>
    <t>概算必要経費</t>
  </si>
  <si>
    <t>申請者（研究者）</t>
    <rPh sb="0" eb="3">
      <t>シンセイシャ</t>
    </rPh>
    <rPh sb="4" eb="6">
      <t>ケンキュウ</t>
    </rPh>
    <phoneticPr fontId="1"/>
  </si>
  <si>
    <t>雇用の必要性</t>
    <rPh sb="0" eb="2">
      <t>コヨウ</t>
    </rPh>
    <rPh sb="3" eb="6">
      <t>ヒツヨウセイ</t>
    </rPh>
    <phoneticPr fontId="1"/>
  </si>
  <si>
    <t>職務内容</t>
    <rPh sb="0" eb="2">
      <t>ショクム</t>
    </rPh>
    <rPh sb="2" eb="4">
      <t>ナイヨウ</t>
    </rPh>
    <phoneticPr fontId="1"/>
  </si>
  <si>
    <t>勤務体系</t>
    <rPh sb="0" eb="2">
      <t>キンム</t>
    </rPh>
    <rPh sb="2" eb="4">
      <t>タイケイ</t>
    </rPh>
    <phoneticPr fontId="1"/>
  </si>
  <si>
    <t>給与体系</t>
    <rPh sb="0" eb="2">
      <t>キュウヨ</t>
    </rPh>
    <rPh sb="2" eb="4">
      <t>タイケイ</t>
    </rPh>
    <phoneticPr fontId="1"/>
  </si>
  <si>
    <t>研究遂行のため</t>
    <rPh sb="0" eb="2">
      <t>ケンキュウ</t>
    </rPh>
    <rPh sb="2" eb="4">
      <t>スイコウ</t>
    </rPh>
    <phoneticPr fontId="1"/>
  </si>
  <si>
    <t>採用予定者氏名（生年月日　年齢）</t>
    <rPh sb="5" eb="7">
      <t>シメイ</t>
    </rPh>
    <rPh sb="8" eb="10">
      <t>セイネン</t>
    </rPh>
    <rPh sb="10" eb="12">
      <t>ガッピ</t>
    </rPh>
    <rPh sb="13" eb="15">
      <t>ネンレイ</t>
    </rPh>
    <phoneticPr fontId="1"/>
  </si>
  <si>
    <t>週</t>
    <rPh sb="0" eb="1">
      <t>シュウ</t>
    </rPh>
    <phoneticPr fontId="1"/>
  </si>
  <si>
    <t>勤務日数・時間数／週</t>
    <rPh sb="0" eb="2">
      <t>キンム</t>
    </rPh>
    <rPh sb="2" eb="4">
      <t>ニッスウ</t>
    </rPh>
    <rPh sb="5" eb="8">
      <t>ジカンスウ</t>
    </rPh>
    <rPh sb="9" eb="10">
      <t>シュウ</t>
    </rPh>
    <phoneticPr fontId="1"/>
  </si>
  <si>
    <t>教授</t>
    <rPh sb="0" eb="2">
      <t>キョウジュ</t>
    </rPh>
    <phoneticPr fontId="1"/>
  </si>
  <si>
    <t>改訂されたら変更する</t>
    <rPh sb="0" eb="2">
      <t>カイテイ</t>
    </rPh>
    <rPh sb="6" eb="8">
      <t>ヘンコウ</t>
    </rPh>
    <phoneticPr fontId="1"/>
  </si>
  <si>
    <t>契約期間</t>
    <rPh sb="0" eb="2">
      <t>ケイヤク</t>
    </rPh>
    <rPh sb="2" eb="4">
      <t>キカン</t>
    </rPh>
    <phoneticPr fontId="1"/>
  </si>
  <si>
    <t>（社会保険加入かつ40歳以上で加入）</t>
    <rPh sb="1" eb="3">
      <t>シャカイ</t>
    </rPh>
    <rPh sb="3" eb="5">
      <t>ホケン</t>
    </rPh>
    <rPh sb="5" eb="7">
      <t>カニュウ</t>
    </rPh>
    <phoneticPr fontId="1"/>
  </si>
  <si>
    <t>月当たりの勤務日数</t>
  </si>
  <si>
    <t>月額給与換算</t>
  </si>
  <si>
    <t>ヶ月間</t>
    <rPh sb="1" eb="2">
      <t>ゲツ</t>
    </rPh>
    <rPh sb="2" eb="3">
      <t>カン</t>
    </rPh>
    <phoneticPr fontId="1"/>
  </si>
  <si>
    <t>令和　　年　月　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</si>
  <si>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B30705</t>
    <phoneticPr fontId="1"/>
  </si>
  <si>
    <t>AB30210001</t>
    <phoneticPr fontId="1"/>
  </si>
  <si>
    <t>　　　　　　　　　　　　　　　　　　　</t>
    <phoneticPr fontId="1"/>
  </si>
  <si>
    <t>）</t>
    <phoneticPr fontId="1"/>
  </si>
  <si>
    <t>○</t>
  </si>
  <si>
    <t>○：有り
×：無し</t>
    <phoneticPr fontId="1"/>
  </si>
  <si>
    <t>（①週あたりの労働時間20時間以上 
 ②月額賃金8.8万円以上　③雇用見込み２カ月以上
 ④学生以外     全てを満たす場合加入）</t>
    <rPh sb="7" eb="9">
      <t>ロウドウ</t>
    </rPh>
    <rPh sb="41" eb="42">
      <t>ゲツ</t>
    </rPh>
    <rPh sb="49" eb="51">
      <t>イガイ</t>
    </rPh>
    <phoneticPr fontId="1"/>
  </si>
  <si>
    <t>※任用期間、更新予定は契約期間内での申請とする。
（上記の契約期間を超える雇用予定がある場合は、
 別途採用申請書を提出する。）</t>
    <rPh sb="1" eb="3">
      <t>ニンヨウ</t>
    </rPh>
    <rPh sb="3" eb="5">
      <t>キカン</t>
    </rPh>
    <rPh sb="6" eb="8">
      <t>コウシン</t>
    </rPh>
    <rPh sb="8" eb="10">
      <t>ヨテイ</t>
    </rPh>
    <rPh sb="11" eb="13">
      <t>ケイヤク</t>
    </rPh>
    <rPh sb="13" eb="15">
      <t>キカン</t>
    </rPh>
    <rPh sb="15" eb="16">
      <t>ナイ</t>
    </rPh>
    <rPh sb="18" eb="20">
      <t>シンセイ</t>
    </rPh>
    <rPh sb="26" eb="28">
      <t>ジョウキ</t>
    </rPh>
    <rPh sb="29" eb="31">
      <t>ケイヤク</t>
    </rPh>
    <rPh sb="31" eb="33">
      <t>キカン</t>
    </rPh>
    <rPh sb="34" eb="35">
      <t>コ</t>
    </rPh>
    <rPh sb="37" eb="39">
      <t>コヨウ</t>
    </rPh>
    <rPh sb="39" eb="41">
      <t>ヨテイ</t>
    </rPh>
    <rPh sb="44" eb="46">
      <t>バアイ</t>
    </rPh>
    <rPh sb="50" eb="52">
      <t>ベット</t>
    </rPh>
    <rPh sb="52" eb="54">
      <t>サイヨウ</t>
    </rPh>
    <rPh sb="54" eb="57">
      <t>シンセイショ</t>
    </rPh>
    <rPh sb="58" eb="60">
      <t>テイシュツ</t>
    </rPh>
    <phoneticPr fontId="1"/>
  </si>
  <si>
    <t>労働保険　
　（雇用・労災）／月</t>
    <rPh sb="0" eb="2">
      <t>ロウドウ</t>
    </rPh>
    <rPh sb="8" eb="10">
      <t>コヨウ</t>
    </rPh>
    <rPh sb="11" eb="13">
      <t>ロウサイ</t>
    </rPh>
    <phoneticPr fontId="1"/>
  </si>
  <si>
    <t>　※事務担当係記入欄</t>
    <rPh sb="2" eb="4">
      <t>ジム</t>
    </rPh>
    <rPh sb="4" eb="6">
      <t>タントウ</t>
    </rPh>
    <rPh sb="6" eb="7">
      <t>カカリ</t>
    </rPh>
    <rPh sb="7" eb="9">
      <t>キニュウ</t>
    </rPh>
    <rPh sb="9" eb="10">
      <t>ラン</t>
    </rPh>
    <phoneticPr fontId="1"/>
  </si>
  <si>
    <t>　【予算に関する特記事項】</t>
    <rPh sb="2" eb="4">
      <t>ヨサン</t>
    </rPh>
    <rPh sb="5" eb="6">
      <t>カン</t>
    </rPh>
    <rPh sb="8" eb="10">
      <t>トッキ</t>
    </rPh>
    <rPh sb="10" eb="12">
      <t>ジコウ</t>
    </rPh>
    <phoneticPr fontId="1"/>
  </si>
  <si>
    <t xml:space="preserve"> 会計担当
   確認者</t>
    <rPh sb="1" eb="3">
      <t>カイケイ</t>
    </rPh>
    <rPh sb="3" eb="5">
      <t>タントウ</t>
    </rPh>
    <rPh sb="9" eb="11">
      <t>カクニン</t>
    </rPh>
    <rPh sb="11" eb="12">
      <t>シャ</t>
    </rPh>
    <phoneticPr fontId="1"/>
  </si>
  <si>
    <t>　当該年度交付決定（内定額）</t>
    <rPh sb="1" eb="3">
      <t>トウガイ</t>
    </rPh>
    <rPh sb="3" eb="5">
      <t>ネンド</t>
    </rPh>
    <rPh sb="5" eb="7">
      <t>コウフ</t>
    </rPh>
    <rPh sb="7" eb="9">
      <t>ケッテイ</t>
    </rPh>
    <rPh sb="10" eb="12">
      <t>ナイテイ</t>
    </rPh>
    <rPh sb="12" eb="13">
      <t>ガク</t>
    </rPh>
    <phoneticPr fontId="1"/>
  </si>
  <si>
    <t>（週あたりの労働時間が20時間以上で雇用保険加入
　ただし，労災保険は全員加入）</t>
    <rPh sb="18" eb="20">
      <t>コヨウ</t>
    </rPh>
    <rPh sb="20" eb="22">
      <t>ホケン</t>
    </rPh>
    <rPh sb="30" eb="32">
      <t>ロウサイ</t>
    </rPh>
    <rPh sb="32" eb="34">
      <t>ホケン</t>
    </rPh>
    <rPh sb="35" eb="37">
      <t>ゼンイン</t>
    </rPh>
    <rPh sb="37" eb="39">
      <t>カニュウ</t>
    </rPh>
    <phoneticPr fontId="1"/>
  </si>
  <si>
    <r>
      <t xml:space="preserve">（週あたりの労働時間が２９時間以上かつ月あたりの勤務日数が
 １６日以上で加入　　
 </t>
    </r>
    <r>
      <rPr>
        <sz val="9"/>
        <rFont val="BIZ UDP明朝 Medium"/>
        <family val="1"/>
        <charset val="128"/>
      </rPr>
      <t>ただし，H28.10.1以前より加入している者については，週あたりの労働　
 時間が25時間以上（週４日勤務の場合は24時間以上）で継続加入</t>
    </r>
    <r>
      <rPr>
        <sz val="10"/>
        <rFont val="BIZ UDP明朝 Medium"/>
        <family val="1"/>
        <charset val="128"/>
      </rPr>
      <t xml:space="preserve">）                </t>
    </r>
    <rPh sb="6" eb="8">
      <t>ロウドウ</t>
    </rPh>
    <rPh sb="8" eb="10">
      <t>ジカン</t>
    </rPh>
    <rPh sb="24" eb="26">
      <t>キンム</t>
    </rPh>
    <rPh sb="26" eb="28">
      <t>ニッスウ</t>
    </rPh>
    <phoneticPr fontId="1"/>
  </si>
  <si>
    <t>勤務曜日，勤務開始・修了時間（休憩時間）</t>
    <rPh sb="0" eb="2">
      <t>キンム</t>
    </rPh>
    <rPh sb="2" eb="4">
      <t>ヨウビ</t>
    </rPh>
    <rPh sb="5" eb="7">
      <t>キンム</t>
    </rPh>
    <rPh sb="7" eb="9">
      <t>カイシ</t>
    </rPh>
    <rPh sb="10" eb="12">
      <t>シュウリョウ</t>
    </rPh>
    <rPh sb="12" eb="14">
      <t>ジカン</t>
    </rPh>
    <rPh sb="15" eb="17">
      <t>キュウケイ</t>
    </rPh>
    <rPh sb="17" eb="19">
      <t>ジカン</t>
    </rPh>
    <phoneticPr fontId="1"/>
  </si>
  <si>
    <t>非 常 勤 職 員 採 用 申 請 書</t>
    <rPh sb="0" eb="1">
      <t>ヒ</t>
    </rPh>
    <rPh sb="2" eb="3">
      <t>ツネ</t>
    </rPh>
    <rPh sb="4" eb="5">
      <t>ツトム</t>
    </rPh>
    <rPh sb="6" eb="7">
      <t>ショク</t>
    </rPh>
    <rPh sb="8" eb="9">
      <t>イン</t>
    </rPh>
    <rPh sb="10" eb="11">
      <t>サイ</t>
    </rPh>
    <rPh sb="12" eb="13">
      <t>ヨウ</t>
    </rPh>
    <rPh sb="14" eb="15">
      <t>サル</t>
    </rPh>
    <rPh sb="16" eb="17">
      <t>ショウ</t>
    </rPh>
    <rPh sb="18" eb="19">
      <t>ショ</t>
    </rPh>
    <phoneticPr fontId="1"/>
  </si>
  <si>
    <t xml:space="preserve"> 下記のとおり　非常勤職員　を採用したいので承認願います。</t>
    <rPh sb="8" eb="11">
      <t>ヒジョウキン</t>
    </rPh>
    <rPh sb="11" eb="13">
      <t>ショクイン</t>
    </rPh>
    <phoneticPr fontId="1"/>
  </si>
  <si>
    <r>
      <rPr>
        <sz val="12"/>
        <rFont val="ＭＳ Ｐゴシック"/>
        <family val="3"/>
        <charset val="128"/>
      </rPr>
      <t>職　　名</t>
    </r>
    <r>
      <rPr>
        <sz val="9"/>
        <rFont val="ＭＳ Ｐゴシック"/>
        <family val="3"/>
        <charset val="128"/>
      </rPr>
      <t>　　　　　</t>
    </r>
    <rPh sb="0" eb="1">
      <t>ショク</t>
    </rPh>
    <rPh sb="3" eb="4">
      <t>メイ</t>
    </rPh>
    <phoneticPr fontId="1"/>
  </si>
  <si>
    <r>
      <t xml:space="preserve">　　研究員　・　産学官連携研究員　・　事務補佐員　・　技術補佐員
</t>
    </r>
    <r>
      <rPr>
        <sz val="9"/>
        <rFont val="ＭＳ Ｐゴシック"/>
        <family val="3"/>
        <charset val="128"/>
      </rPr>
      <t>　　　　　　　　　　　　　　　　　　　　　　　　　　　　　　　　　　　　　　　　　　　　　　　　　（いずれかに○）　</t>
    </r>
    <rPh sb="2" eb="5">
      <t>ケンキュウイン</t>
    </rPh>
    <phoneticPr fontId="1"/>
  </si>
  <si>
    <r>
      <rPr>
        <sz val="12"/>
        <rFont val="ＭＳ Ｐゴシック"/>
        <family val="3"/>
        <charset val="128"/>
      </rPr>
      <t>経　　費</t>
    </r>
    <r>
      <rPr>
        <sz val="9"/>
        <rFont val="ＭＳ Ｐゴシック"/>
        <family val="3"/>
        <charset val="128"/>
      </rPr>
      <t>　　　　　</t>
    </r>
    <rPh sb="0" eb="1">
      <t>ヘ</t>
    </rPh>
    <phoneticPr fontId="1"/>
  </si>
  <si>
    <t>　  　会計担当への確認依頼</t>
    <rPh sb="4" eb="6">
      <t>カイケイ</t>
    </rPh>
    <rPh sb="6" eb="8">
      <t>タントウ</t>
    </rPh>
    <rPh sb="10" eb="12">
      <t>カクニン</t>
    </rPh>
    <rPh sb="12" eb="14">
      <t>イライ</t>
    </rPh>
    <phoneticPr fontId="1"/>
  </si>
  <si>
    <r>
      <t xml:space="preserve">　受託研究費  ・ 共同研究費  ・  受託事業費  ・  寄附金  ・  その他（　　　　　　　　　　）
</t>
    </r>
    <r>
      <rPr>
        <sz val="9"/>
        <rFont val="ＭＳ Ｐゴシック"/>
        <family val="3"/>
        <charset val="128"/>
      </rPr>
      <t>　　　　※科学研究費助成事業を除く経費　　　　　　　　　　（いずれかに○，その他はカッコ内に記載）　</t>
    </r>
    <rPh sb="59" eb="61">
      <t>カガク</t>
    </rPh>
    <rPh sb="61" eb="63">
      <t>ケンキュウ</t>
    </rPh>
    <rPh sb="63" eb="64">
      <t>ヒ</t>
    </rPh>
    <rPh sb="64" eb="66">
      <t>ジョセイ</t>
    </rPh>
    <rPh sb="66" eb="68">
      <t>ジギョウ</t>
    </rPh>
    <rPh sb="69" eb="70">
      <t>ノゾ</t>
    </rPh>
    <rPh sb="71" eb="73">
      <t>ケイヒ</t>
    </rPh>
    <rPh sb="93" eb="94">
      <t>タ</t>
    </rPh>
    <rPh sb="98" eb="99">
      <t>ナイ</t>
    </rPh>
    <rPh sb="100" eb="102">
      <t>キサイ</t>
    </rPh>
    <phoneticPr fontId="1"/>
  </si>
  <si>
    <r>
      <rPr>
        <b/>
        <sz val="9"/>
        <rFont val="ＭＳ Ｐゴシック"/>
        <family val="3"/>
        <charset val="128"/>
      </rPr>
      <t>←</t>
    </r>
    <r>
      <rPr>
        <sz val="9"/>
        <rFont val="ＭＳ Ｐゴシック"/>
        <family val="3"/>
        <charset val="128"/>
      </rPr>
      <t>寄附金（助成金除く）は記入不要</t>
    </r>
    <rPh sb="8" eb="9">
      <t>ノゾ</t>
    </rPh>
    <phoneticPr fontId="1"/>
  </si>
  <si>
    <r>
      <rPr>
        <b/>
        <sz val="9"/>
        <rFont val="ＭＳ Ｐゴシック"/>
        <family val="3"/>
        <charset val="128"/>
      </rPr>
      <t>←</t>
    </r>
    <r>
      <rPr>
        <sz val="9"/>
        <rFont val="ＭＳ Ｐゴシック"/>
        <family val="3"/>
        <charset val="128"/>
      </rPr>
      <t>寄附金（助成金除く）
　は記入不要</t>
    </r>
    <rPh sb="8" eb="9">
      <t>ノゾ</t>
    </rPh>
    <phoneticPr fontId="1"/>
  </si>
  <si>
    <t>雇用期間</t>
    <rPh sb="0" eb="2">
      <t>コヨウ</t>
    </rPh>
    <rPh sb="2" eb="4">
      <t>キカン</t>
    </rPh>
    <rPh sb="3" eb="4">
      <t>ニンキ</t>
    </rPh>
    <phoneticPr fontId="1"/>
  </si>
  <si>
    <t>雇用期間終了後の更新予定</t>
    <rPh sb="0" eb="2">
      <t>コヨウ</t>
    </rPh>
    <rPh sb="2" eb="4">
      <t>キカン</t>
    </rPh>
    <rPh sb="4" eb="6">
      <t>シュウリョウ</t>
    </rPh>
    <rPh sb="6" eb="7">
      <t>ゴ</t>
    </rPh>
    <rPh sb="8" eb="10">
      <t>コウシン</t>
    </rPh>
    <rPh sb="10" eb="12">
      <t>ヨテイ</t>
    </rPh>
    <phoneticPr fontId="1"/>
  </si>
  <si>
    <t>社会保険／月  
  （短時間労働者）</t>
    <phoneticPr fontId="1"/>
  </si>
  <si>
    <r>
      <t>プロジェクト</t>
    </r>
    <r>
      <rPr>
        <sz val="9"/>
        <rFont val="ＭＳ Ｐゴシック"/>
        <family val="3"/>
        <charset val="128"/>
      </rPr>
      <t>または</t>
    </r>
    <r>
      <rPr>
        <sz val="11"/>
        <rFont val="ＭＳ Ｐゴシック"/>
        <family val="3"/>
        <charset val="128"/>
      </rPr>
      <t>目的　名称（コード）</t>
    </r>
    <rPh sb="9" eb="11">
      <t>モクテキ</t>
    </rPh>
    <rPh sb="12" eb="14">
      <t>メイショウ</t>
    </rPh>
    <phoneticPr fontId="1"/>
  </si>
  <si>
    <t>所管名称（コード）</t>
    <rPh sb="0" eb="2">
      <t>ショカン</t>
    </rPh>
    <rPh sb="2" eb="4">
      <t>メイショウ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</si>
  <si>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</si>
  <si>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〇〇　〇〇</t>
    <phoneticPr fontId="1"/>
  </si>
  <si>
    <t>〇〇学</t>
    <rPh sb="2" eb="3">
      <t>ガク</t>
    </rPh>
    <phoneticPr fontId="1"/>
  </si>
  <si>
    <r>
      <t xml:space="preserve">　受託研究費  ・ 共同研究費  ・  受託事業費  ・  寄附金  ・  その他（　　　　　　　　　　）
</t>
    </r>
    <r>
      <rPr>
        <sz val="9"/>
        <rFont val="ＭＳ Ｐゴシック"/>
        <family val="3"/>
        <charset val="128"/>
      </rPr>
      <t>　　　　　　　　　　　　　※科学研究費助成事業を除く経費　　　（いずれかに○，その他の経費はカッコ内に記載）　</t>
    </r>
    <rPh sb="68" eb="70">
      <t>カガク</t>
    </rPh>
    <rPh sb="70" eb="72">
      <t>ケンキュウ</t>
    </rPh>
    <rPh sb="72" eb="73">
      <t>ヒ</t>
    </rPh>
    <rPh sb="73" eb="75">
      <t>ジョセイ</t>
    </rPh>
    <rPh sb="75" eb="77">
      <t>ジギョウ</t>
    </rPh>
    <rPh sb="78" eb="79">
      <t>ノゾ</t>
    </rPh>
    <rPh sb="80" eb="82">
      <t>ケイヒ</t>
    </rPh>
    <rPh sb="95" eb="96">
      <t>タ</t>
    </rPh>
    <rPh sb="97" eb="99">
      <t>ケイヒ</t>
    </rPh>
    <rPh sb="103" eb="104">
      <t>ナイ</t>
    </rPh>
    <rPh sb="105" eb="107">
      <t>キサイ</t>
    </rPh>
    <phoneticPr fontId="1"/>
  </si>
  <si>
    <t>　　　△△研究科_受託研究_株式会社□□□　　　　　　　　　　　　　　　　　　</t>
    <rPh sb="5" eb="8">
      <t>ケンキュウカ</t>
    </rPh>
    <phoneticPr fontId="1"/>
  </si>
  <si>
    <t>　群馬　花子</t>
    <rPh sb="1" eb="3">
      <t>グンマ</t>
    </rPh>
    <rPh sb="4" eb="6">
      <t>ハナコ</t>
    </rPh>
    <phoneticPr fontId="1"/>
  </si>
  <si>
    <t>〇〇研究に関する事務</t>
    <rPh sb="2" eb="4">
      <t>ケンキュウ</t>
    </rPh>
    <rPh sb="5" eb="6">
      <t>カン</t>
    </rPh>
    <rPh sb="8" eb="10">
      <t>ジム</t>
    </rPh>
    <phoneticPr fontId="1"/>
  </si>
  <si>
    <t>　月～金曜日　　9：00-15：00　（12：00-13：00）</t>
    <rPh sb="1" eb="2">
      <t>ゲツ</t>
    </rPh>
    <rPh sb="3" eb="6">
      <t>キンヨウビ</t>
    </rPh>
    <phoneticPr fontId="1"/>
  </si>
  <si>
    <t>〇〇　</t>
    <phoneticPr fontId="1"/>
  </si>
  <si>
    <t xml:space="preserve">
　　別紙　人件費試算シート　のとおり</t>
    <rPh sb="3" eb="5">
      <t>ベッシ</t>
    </rPh>
    <rPh sb="6" eb="9">
      <t>ジンケンヒ</t>
    </rPh>
    <rPh sb="9" eb="11">
      <t>シサン</t>
    </rPh>
    <phoneticPr fontId="1"/>
  </si>
  <si>
    <t>R4.10現在</t>
    <rPh sb="5" eb="7">
      <t>ゲンザイ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</si>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</sst>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#&quot;円&quot;"/>
    <numFmt numFmtId="177" formatCode="#,##0_ "/>
    <numFmt numFmtId="178" formatCode="0_);[Red]\(0\)"/>
    <numFmt numFmtId="179" formatCode="[$-411]ggge&quot;年&quot;m&quot;月&quot;d&quot;日&quot;;@"/>
    <numFmt numFmtId="180" formatCode="0.000000_ "/>
    <numFmt numFmtId="181" formatCode="0_ "/>
    <numFmt numFmtId="182" formatCode="[$-F800]dddd\,\ mmmm\ dd\,\ yyyy"/>
    <numFmt numFmtId="183" formatCode="[$-411]gge&quot;年&quot;m&quot;月&quot;d&quot;日&quot;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24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178" fontId="7" fillId="2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top"/>
    </xf>
    <xf numFmtId="0" fontId="0" fillId="0" borderId="0" xfId="0" applyFont="1" applyProtection="1">
      <alignment vertical="center"/>
    </xf>
    <xf numFmtId="0" fontId="0" fillId="3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181" fontId="6" fillId="4" borderId="7" xfId="0" applyNumberFormat="1" applyFont="1" applyFill="1" applyBorder="1" applyAlignment="1" applyProtection="1">
      <alignment vertical="center"/>
      <protection locked="0"/>
    </xf>
    <xf numFmtId="181" fontId="6" fillId="4" borderId="8" xfId="0" applyNumberFormat="1" applyFont="1" applyFill="1" applyBorder="1" applyAlignment="1" applyProtection="1">
      <alignment vertical="center"/>
      <protection locked="0"/>
    </xf>
    <xf numFmtId="181" fontId="6" fillId="4" borderId="7" xfId="0" applyNumberFormat="1" applyFont="1" applyFill="1" applyBorder="1" applyAlignment="1" applyProtection="1">
      <alignment vertical="center"/>
      <protection locked="0"/>
    </xf>
    <xf numFmtId="181" fontId="6" fillId="4" borderId="8" xfId="0" applyNumberFormat="1" applyFont="1" applyFill="1" applyBorder="1" applyAlignment="1" applyProtection="1">
      <alignment vertical="center"/>
      <protection locked="0"/>
    </xf>
    <xf numFmtId="0" fontId="20" fillId="7" borderId="0" xfId="0" applyFont="1" applyFill="1" applyAlignment="1" applyProtection="1">
      <protection locked="0"/>
    </xf>
    <xf numFmtId="0" fontId="12" fillId="0" borderId="0" xfId="0" applyFont="1">
      <alignment vertical="center"/>
    </xf>
    <xf numFmtId="0" fontId="20" fillId="7" borderId="0" xfId="0" applyFont="1" applyFill="1" applyProtection="1">
      <alignment vertical="center"/>
      <protection locked="0"/>
    </xf>
    <xf numFmtId="0" fontId="12" fillId="0" borderId="0" xfId="0" applyFont="1" applyProtection="1">
      <alignment vertical="center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vertical="center"/>
      <protection locked="0"/>
    </xf>
    <xf numFmtId="58" fontId="15" fillId="4" borderId="0" xfId="0" applyNumberFormat="1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2" fillId="7" borderId="0" xfId="0" applyFont="1" applyFill="1" applyAlignment="1" applyProtection="1">
      <alignment vertical="center"/>
      <protection locked="0"/>
    </xf>
    <xf numFmtId="0" fontId="12" fillId="7" borderId="2" xfId="0" applyFont="1" applyFill="1" applyBorder="1" applyAlignment="1" applyProtection="1">
      <alignment vertical="center"/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left" vertical="center" wrapText="1"/>
      <protection locked="0"/>
    </xf>
    <xf numFmtId="0" fontId="6" fillId="7" borderId="7" xfId="0" applyFont="1" applyFill="1" applyBorder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horizontal="left" vertical="center" indent="2"/>
      <protection locked="0"/>
    </xf>
    <xf numFmtId="0" fontId="12" fillId="7" borderId="4" xfId="0" applyFont="1" applyFill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81" fontId="6" fillId="4" borderId="6" xfId="0" applyNumberFormat="1" applyFont="1" applyFill="1" applyBorder="1" applyAlignment="1" applyProtection="1">
      <alignment horizontal="center" vertical="center"/>
      <protection locked="0"/>
    </xf>
    <xf numFmtId="181" fontId="6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177" fontId="4" fillId="4" borderId="6" xfId="0" applyNumberFormat="1" applyFont="1" applyFill="1" applyBorder="1" applyAlignment="1" applyProtection="1">
      <alignment horizontal="right" vertical="center"/>
      <protection locked="0"/>
    </xf>
    <xf numFmtId="177" fontId="4" fillId="4" borderId="7" xfId="0" applyNumberFormat="1" applyFont="1" applyFill="1" applyBorder="1" applyAlignment="1" applyProtection="1">
      <alignment horizontal="right" vertical="center"/>
      <protection locked="0"/>
    </xf>
    <xf numFmtId="0" fontId="11" fillId="7" borderId="0" xfId="0" applyFont="1" applyFill="1" applyAlignment="1" applyProtection="1">
      <alignment horizontal="right" vertical="center"/>
      <protection locked="0"/>
    </xf>
    <xf numFmtId="0" fontId="18" fillId="7" borderId="0" xfId="0" applyFont="1" applyFill="1" applyBorder="1" applyAlignment="1" applyProtection="1">
      <alignment vertical="center"/>
      <protection locked="0"/>
    </xf>
    <xf numFmtId="181" fontId="6" fillId="4" borderId="6" xfId="0" applyNumberFormat="1" applyFont="1" applyFill="1" applyBorder="1" applyAlignment="1" applyProtection="1">
      <alignment horizontal="left" vertical="center"/>
      <protection locked="0"/>
    </xf>
    <xf numFmtId="181" fontId="6" fillId="4" borderId="7" xfId="0" applyNumberFormat="1" applyFont="1" applyFill="1" applyBorder="1" applyAlignment="1" applyProtection="1">
      <alignment horizontal="left" vertical="center"/>
      <protection locked="0"/>
    </xf>
    <xf numFmtId="176" fontId="5" fillId="0" borderId="7" xfId="0" applyNumberFormat="1" applyFont="1" applyFill="1" applyBorder="1" applyAlignment="1" applyProtection="1">
      <alignment horizontal="left" vertical="center"/>
      <protection locked="0"/>
    </xf>
    <xf numFmtId="176" fontId="5" fillId="0" borderId="8" xfId="0" applyNumberFormat="1" applyFont="1" applyFill="1" applyBorder="1" applyAlignment="1" applyProtection="1">
      <alignment horizontal="left" vertical="center"/>
      <protection locked="0"/>
    </xf>
    <xf numFmtId="0" fontId="4" fillId="6" borderId="6" xfId="0" applyFont="1" applyFill="1" applyBorder="1" applyAlignment="1" applyProtection="1">
      <alignment horizontal="left" vertical="center"/>
      <protection locked="0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178" fontId="4" fillId="2" borderId="1" xfId="0" applyNumberFormat="1" applyFont="1" applyFill="1" applyBorder="1" applyAlignment="1" applyProtection="1">
      <alignment vertical="center"/>
      <protection locked="0"/>
    </xf>
    <xf numFmtId="178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14" fontId="0" fillId="0" borderId="6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4" borderId="5" xfId="0" applyFont="1" applyFill="1" applyBorder="1" applyAlignment="1" applyProtection="1">
      <alignment horizontal="left" vertical="center" wrapText="1" inden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58" fontId="6" fillId="4" borderId="6" xfId="0" applyNumberFormat="1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58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indent="1"/>
      <protection locked="0"/>
    </xf>
    <xf numFmtId="0" fontId="0" fillId="4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179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vertical="center" shrinkToFit="1"/>
    </xf>
    <xf numFmtId="177" fontId="5" fillId="0" borderId="8" xfId="0" applyNumberFormat="1" applyFont="1" applyBorder="1" applyAlignment="1" applyProtection="1">
      <alignment vertical="center" shrinkToFit="1"/>
    </xf>
    <xf numFmtId="0" fontId="0" fillId="0" borderId="20" xfId="0" applyFont="1" applyBorder="1" applyAlignment="1" applyProtection="1">
      <alignment horizontal="center" vertical="center" textRotation="255"/>
      <protection locked="0"/>
    </xf>
    <xf numFmtId="0" fontId="0" fillId="0" borderId="21" xfId="0" applyFont="1" applyBorder="1" applyAlignment="1" applyProtection="1">
      <alignment horizontal="center" vertical="center" textRotation="255"/>
      <protection locked="0"/>
    </xf>
    <xf numFmtId="0" fontId="0" fillId="0" borderId="22" xfId="0" applyFont="1" applyBorder="1" applyAlignment="1" applyProtection="1">
      <alignment horizontal="center" vertical="center" textRotation="255"/>
      <protection locked="0"/>
    </xf>
    <xf numFmtId="0" fontId="0" fillId="0" borderId="23" xfId="0" applyFont="1" applyBorder="1" applyAlignment="1" applyProtection="1">
      <alignment horizontal="center" vertical="center" textRotation="255"/>
      <protection locked="0"/>
    </xf>
    <xf numFmtId="0" fontId="0" fillId="0" borderId="0" xfId="0" applyFont="1" applyBorder="1" applyAlignment="1" applyProtection="1">
      <alignment horizontal="center" vertical="center" textRotation="255"/>
      <protection locked="0"/>
    </xf>
    <xf numFmtId="0" fontId="0" fillId="0" borderId="24" xfId="0" applyFont="1" applyBorder="1" applyAlignment="1" applyProtection="1">
      <alignment horizontal="center" vertical="center" textRotation="255"/>
      <protection locked="0"/>
    </xf>
    <xf numFmtId="0" fontId="0" fillId="0" borderId="25" xfId="0" applyFont="1" applyBorder="1" applyAlignment="1" applyProtection="1">
      <alignment horizontal="center" vertical="center" textRotation="255"/>
      <protection locked="0"/>
    </xf>
    <xf numFmtId="0" fontId="0" fillId="0" borderId="26" xfId="0" applyFont="1" applyBorder="1" applyAlignment="1" applyProtection="1">
      <alignment horizontal="center" vertical="center" textRotation="255"/>
      <protection locked="0"/>
    </xf>
    <xf numFmtId="0" fontId="0" fillId="0" borderId="27" xfId="0" applyFont="1" applyBorder="1" applyAlignment="1" applyProtection="1">
      <alignment horizontal="center" vertical="center" textRotation="255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179" fontId="6" fillId="4" borderId="9" xfId="0" applyNumberFormat="1" applyFont="1" applyFill="1" applyBorder="1" applyAlignment="1" applyProtection="1">
      <alignment horizontal="left" vertical="center"/>
      <protection locked="0"/>
    </xf>
    <xf numFmtId="179" fontId="6" fillId="4" borderId="1" xfId="0" applyNumberFormat="1" applyFont="1" applyFill="1" applyBorder="1" applyAlignment="1" applyProtection="1">
      <alignment horizontal="left" vertical="center"/>
      <protection locked="0"/>
    </xf>
    <xf numFmtId="179" fontId="6" fillId="4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83" fontId="6" fillId="4" borderId="1" xfId="0" applyNumberFormat="1" applyFont="1" applyFill="1" applyBorder="1" applyAlignment="1" applyProtection="1">
      <alignment horizontal="left" vertical="center"/>
      <protection locked="0"/>
    </xf>
    <xf numFmtId="183" fontId="0" fillId="0" borderId="1" xfId="0" applyNumberFormat="1" applyFont="1" applyBorder="1" applyAlignment="1" applyProtection="1">
      <alignment vertical="center"/>
      <protection locked="0"/>
    </xf>
    <xf numFmtId="178" fontId="4" fillId="7" borderId="1" xfId="0" applyNumberFormat="1" applyFont="1" applyFill="1" applyBorder="1" applyAlignment="1" applyProtection="1">
      <alignment vertical="center"/>
      <protection locked="0"/>
    </xf>
    <xf numFmtId="0" fontId="4" fillId="7" borderId="1" xfId="0" applyFont="1" applyFill="1" applyBorder="1" applyAlignment="1" applyProtection="1">
      <alignment vertical="center"/>
      <protection locked="0"/>
    </xf>
    <xf numFmtId="0" fontId="0" fillId="7" borderId="1" xfId="0" applyFont="1" applyFill="1" applyBorder="1" applyAlignment="1" applyProtection="1">
      <alignment vertical="center" shrinkToFit="1"/>
      <protection locked="0"/>
    </xf>
    <xf numFmtId="0" fontId="0" fillId="7" borderId="12" xfId="0" applyFont="1" applyFill="1" applyBorder="1" applyAlignment="1" applyProtection="1">
      <alignment vertical="center" shrinkToFit="1"/>
      <protection locked="0"/>
    </xf>
    <xf numFmtId="178" fontId="6" fillId="8" borderId="13" xfId="0" applyNumberFormat="1" applyFont="1" applyFill="1" applyBorder="1" applyAlignment="1" applyProtection="1">
      <alignment horizontal="right" vertical="center"/>
      <protection locked="0"/>
    </xf>
    <xf numFmtId="178" fontId="6" fillId="8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0" fillId="7" borderId="41" xfId="0" applyFont="1" applyFill="1" applyBorder="1" applyAlignment="1" applyProtection="1">
      <alignment horizontal="left" vertical="center" wrapText="1"/>
      <protection locked="0"/>
    </xf>
    <xf numFmtId="0" fontId="0" fillId="7" borderId="2" xfId="0" applyFont="1" applyFill="1" applyBorder="1" applyAlignment="1" applyProtection="1">
      <alignment horizontal="left" vertical="center" wrapText="1"/>
      <protection locked="0"/>
    </xf>
    <xf numFmtId="0" fontId="11" fillId="7" borderId="41" xfId="0" applyFont="1" applyFill="1" applyBorder="1" applyAlignment="1" applyProtection="1">
      <alignment horizontal="left" vertical="center" wrapText="1"/>
      <protection locked="0"/>
    </xf>
    <xf numFmtId="0" fontId="11" fillId="7" borderId="2" xfId="0" applyFont="1" applyFill="1" applyBorder="1" applyAlignment="1" applyProtection="1">
      <alignment horizontal="left" vertical="center" wrapText="1"/>
      <protection locked="0"/>
    </xf>
    <xf numFmtId="0" fontId="11" fillId="7" borderId="14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14" xfId="0" applyFont="1" applyFill="1" applyBorder="1" applyAlignment="1" applyProtection="1">
      <alignment horizontal="left" vertical="center"/>
      <protection locked="0"/>
    </xf>
    <xf numFmtId="180" fontId="0" fillId="2" borderId="6" xfId="0" applyNumberFormat="1" applyFill="1" applyBorder="1" applyAlignment="1">
      <alignment vertical="center" shrinkToFit="1"/>
    </xf>
    <xf numFmtId="180" fontId="0" fillId="2" borderId="8" xfId="0" applyNumberFormat="1" applyFill="1" applyBorder="1" applyAlignment="1">
      <alignment vertical="center" shrinkToFit="1"/>
    </xf>
    <xf numFmtId="177" fontId="4" fillId="0" borderId="17" xfId="0" applyNumberFormat="1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177" fontId="5" fillId="0" borderId="6" xfId="0" applyNumberFormat="1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 shrinkToFit="1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177" fontId="4" fillId="4" borderId="18" xfId="0" applyNumberFormat="1" applyFont="1" applyFill="1" applyBorder="1" applyAlignment="1" applyProtection="1">
      <alignment horizontal="right" vertical="center"/>
      <protection locked="0"/>
    </xf>
    <xf numFmtId="177" fontId="4" fillId="4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177" fontId="4" fillId="2" borderId="13" xfId="0" applyNumberFormat="1" applyFont="1" applyFill="1" applyBorder="1" applyAlignment="1" applyProtection="1">
      <alignment vertical="center"/>
      <protection locked="0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vertical="center"/>
      <protection locked="0"/>
    </xf>
    <xf numFmtId="177" fontId="4" fillId="2" borderId="9" xfId="0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177" fontId="8" fillId="2" borderId="20" xfId="0" applyNumberFormat="1" applyFont="1" applyFill="1" applyBorder="1" applyAlignment="1" applyProtection="1">
      <alignment vertical="center"/>
      <protection locked="0"/>
    </xf>
    <xf numFmtId="0" fontId="0" fillId="2" borderId="21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177" fontId="9" fillId="2" borderId="31" xfId="0" applyNumberFormat="1" applyFont="1" applyFill="1" applyBorder="1" applyAlignment="1" applyProtection="1">
      <alignment vertical="center" shrinkToFit="1"/>
      <protection locked="0"/>
    </xf>
    <xf numFmtId="0" fontId="0" fillId="2" borderId="32" xfId="0" applyFont="1" applyFill="1" applyBorder="1" applyAlignment="1" applyProtection="1">
      <alignment vertical="center" shrinkToFit="1"/>
      <protection locked="0"/>
    </xf>
    <xf numFmtId="0" fontId="0" fillId="2" borderId="33" xfId="0" applyFont="1" applyFill="1" applyBorder="1" applyAlignment="1" applyProtection="1">
      <alignment vertical="center" shrinkToFit="1"/>
      <protection locked="0"/>
    </xf>
    <xf numFmtId="0" fontId="0" fillId="2" borderId="0" xfId="0" applyFont="1" applyFill="1" applyBorder="1" applyAlignment="1" applyProtection="1">
      <alignment vertical="center" shrinkToFit="1"/>
      <protection locked="0"/>
    </xf>
    <xf numFmtId="0" fontId="0" fillId="2" borderId="34" xfId="0" applyFont="1" applyFill="1" applyBorder="1" applyAlignment="1" applyProtection="1">
      <alignment vertical="center" shrinkToFit="1"/>
      <protection locked="0"/>
    </xf>
    <xf numFmtId="0" fontId="0" fillId="2" borderId="35" xfId="0" applyFont="1" applyFill="1" applyBorder="1" applyAlignment="1" applyProtection="1">
      <alignment vertical="center" shrinkToFit="1"/>
      <protection locked="0"/>
    </xf>
    <xf numFmtId="0" fontId="0" fillId="2" borderId="36" xfId="0" applyFont="1" applyFill="1" applyBorder="1" applyAlignment="1" applyProtection="1">
      <alignment vertical="center"/>
      <protection locked="0"/>
    </xf>
    <xf numFmtId="0" fontId="0" fillId="2" borderId="37" xfId="0" applyFont="1" applyFill="1" applyBorder="1" applyAlignment="1" applyProtection="1">
      <alignment vertical="center"/>
      <protection locked="0"/>
    </xf>
    <xf numFmtId="0" fontId="0" fillId="2" borderId="38" xfId="0" applyFont="1" applyFill="1" applyBorder="1" applyAlignment="1" applyProtection="1">
      <alignment vertical="center"/>
      <protection locked="0"/>
    </xf>
    <xf numFmtId="0" fontId="0" fillId="2" borderId="39" xfId="0" applyFont="1" applyFill="1" applyBorder="1" applyAlignment="1" applyProtection="1">
      <alignment vertical="center"/>
      <protection locked="0"/>
    </xf>
    <xf numFmtId="0" fontId="0" fillId="2" borderId="40" xfId="0" applyFont="1" applyFill="1" applyBorder="1" applyAlignment="1" applyProtection="1">
      <alignment vertical="center"/>
      <protection locked="0"/>
    </xf>
    <xf numFmtId="0" fontId="18" fillId="5" borderId="8" xfId="0" applyFont="1" applyFill="1" applyBorder="1" applyAlignment="1" applyProtection="1">
      <alignment vertical="center" shrinkToFit="1"/>
      <protection locked="0"/>
    </xf>
    <xf numFmtId="0" fontId="18" fillId="5" borderId="5" xfId="0" applyFont="1" applyFill="1" applyBorder="1" applyAlignment="1" applyProtection="1">
      <alignment vertical="center" shrinkToFit="1"/>
      <protection locked="0"/>
    </xf>
    <xf numFmtId="180" fontId="0" fillId="3" borderId="6" xfId="0" applyNumberFormat="1" applyFill="1" applyBorder="1" applyAlignment="1">
      <alignment vertical="center" shrinkToFit="1"/>
    </xf>
    <xf numFmtId="180" fontId="0" fillId="3" borderId="8" xfId="0" applyNumberFormat="1" applyFill="1" applyBorder="1" applyAlignment="1">
      <alignment vertical="center" shrinkToFit="1"/>
    </xf>
    <xf numFmtId="9" fontId="9" fillId="5" borderId="8" xfId="0" applyNumberFormat="1" applyFont="1" applyFill="1" applyBorder="1" applyAlignment="1" applyProtection="1">
      <alignment horizontal="center" vertical="center"/>
      <protection locked="0"/>
    </xf>
    <xf numFmtId="9" fontId="9" fillId="5" borderId="5" xfId="0" applyNumberFormat="1" applyFont="1" applyFill="1" applyBorder="1" applyAlignment="1" applyProtection="1">
      <alignment horizontal="center" vertical="center"/>
      <protection locked="0"/>
    </xf>
    <xf numFmtId="0" fontId="21" fillId="7" borderId="5" xfId="0" applyFont="1" applyFill="1" applyBorder="1" applyAlignment="1" applyProtection="1">
      <alignment horizontal="left" vertical="center" wrapText="1"/>
      <protection locked="0"/>
    </xf>
    <xf numFmtId="0" fontId="14" fillId="7" borderId="5" xfId="0" applyFont="1" applyFill="1" applyBorder="1" applyAlignment="1" applyProtection="1">
      <alignment horizontal="left" vertical="center" wrapText="1"/>
      <protection locked="0"/>
    </xf>
    <xf numFmtId="0" fontId="12" fillId="7" borderId="20" xfId="0" applyFont="1" applyFill="1" applyBorder="1" applyAlignment="1" applyProtection="1">
      <alignment horizontal="left" vertical="top"/>
      <protection locked="0"/>
    </xf>
    <xf numFmtId="0" fontId="12" fillId="7" borderId="21" xfId="0" applyFont="1" applyFill="1" applyBorder="1" applyAlignment="1" applyProtection="1">
      <alignment horizontal="left" vertical="top"/>
      <protection locked="0"/>
    </xf>
    <xf numFmtId="0" fontId="12" fillId="7" borderId="22" xfId="0" applyFont="1" applyFill="1" applyBorder="1" applyAlignment="1" applyProtection="1">
      <alignment horizontal="left" vertical="top"/>
      <protection locked="0"/>
    </xf>
    <xf numFmtId="0" fontId="12" fillId="7" borderId="25" xfId="0" applyFont="1" applyFill="1" applyBorder="1" applyAlignment="1" applyProtection="1">
      <alignment horizontal="left" vertical="top"/>
      <protection locked="0"/>
    </xf>
    <xf numFmtId="0" fontId="12" fillId="7" borderId="26" xfId="0" applyFont="1" applyFill="1" applyBorder="1" applyAlignment="1" applyProtection="1">
      <alignment horizontal="left" vertical="top"/>
      <protection locked="0"/>
    </xf>
    <xf numFmtId="0" fontId="12" fillId="7" borderId="27" xfId="0" applyFont="1" applyFill="1" applyBorder="1" applyAlignment="1" applyProtection="1">
      <alignment horizontal="left" vertical="top"/>
      <protection locked="0"/>
    </xf>
    <xf numFmtId="0" fontId="22" fillId="7" borderId="5" xfId="0" applyFont="1" applyFill="1" applyBorder="1" applyAlignment="1" applyProtection="1">
      <alignment horizontal="left" vertical="center" wrapText="1"/>
      <protection locked="0"/>
    </xf>
    <xf numFmtId="182" fontId="12" fillId="7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181" fontId="0" fillId="3" borderId="6" xfId="0" applyNumberFormat="1" applyFont="1" applyFill="1" applyBorder="1" applyAlignment="1" applyProtection="1">
      <alignment horizontal="center" vertical="center" shrinkToFit="1"/>
    </xf>
    <xf numFmtId="181" fontId="0" fillId="3" borderId="8" xfId="0" applyNumberFormat="1" applyFont="1" applyFill="1" applyBorder="1" applyAlignment="1" applyProtection="1">
      <alignment horizontal="center" vertical="center" shrinkToFit="1"/>
    </xf>
    <xf numFmtId="181" fontId="12" fillId="0" borderId="5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1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2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3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0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4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5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6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27" xfId="0" applyFont="1" applyBorder="1" applyAlignment="1" applyProtection="1">
      <alignment horizontal="center" vertical="center" textRotation="255" wrapText="1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11" xfId="0" applyFont="1" applyBorder="1" applyAlignment="1" applyProtection="1">
      <alignment vertical="center" shrinkToFit="1"/>
      <protection locked="0"/>
    </xf>
    <xf numFmtId="177" fontId="4" fillId="4" borderId="9" xfId="0" applyNumberFormat="1" applyFont="1" applyFill="1" applyBorder="1" applyAlignment="1" applyProtection="1">
      <alignment horizontal="right" vertical="center"/>
      <protection locked="0"/>
    </xf>
    <xf numFmtId="177" fontId="4" fillId="4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2" borderId="17" xfId="0" applyFont="1" applyFill="1" applyBorder="1" applyAlignment="1" applyProtection="1">
      <alignment vertical="center"/>
      <protection locked="0"/>
    </xf>
    <xf numFmtId="177" fontId="4" fillId="2" borderId="18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19" xfId="0" applyFont="1" applyFill="1" applyBorder="1" applyAlignment="1" applyProtection="1">
      <alignment horizontal="left" vertical="center" wrapText="1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58" fontId="6" fillId="4" borderId="9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58" fontId="6" fillId="4" borderId="1" xfId="0" applyNumberFormat="1" applyFont="1" applyFill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top" wrapText="1" shrinkToFit="1"/>
      <protection locked="0"/>
    </xf>
    <xf numFmtId="0" fontId="0" fillId="0" borderId="21" xfId="0" applyFont="1" applyBorder="1" applyAlignment="1" applyProtection="1">
      <alignment horizontal="left" vertical="top" shrinkToFit="1"/>
      <protection locked="0"/>
    </xf>
    <xf numFmtId="0" fontId="0" fillId="0" borderId="22" xfId="0" applyFont="1" applyBorder="1" applyAlignment="1" applyProtection="1">
      <alignment horizontal="left" vertical="top" shrinkToFit="1"/>
      <protection locked="0"/>
    </xf>
    <xf numFmtId="0" fontId="0" fillId="0" borderId="23" xfId="0" applyFont="1" applyBorder="1" applyAlignment="1" applyProtection="1">
      <alignment horizontal="left" vertical="top" shrinkToFit="1"/>
      <protection locked="0"/>
    </xf>
    <xf numFmtId="0" fontId="0" fillId="0" borderId="0" xfId="0" applyFont="1" applyBorder="1" applyAlignment="1" applyProtection="1">
      <alignment horizontal="left" vertical="top" shrinkToFit="1"/>
      <protection locked="0"/>
    </xf>
    <xf numFmtId="0" fontId="0" fillId="0" borderId="24" xfId="0" applyFont="1" applyBorder="1" applyAlignment="1" applyProtection="1">
      <alignment horizontal="left" vertical="top" shrinkToFit="1"/>
      <protection locked="0"/>
    </xf>
    <xf numFmtId="0" fontId="0" fillId="0" borderId="25" xfId="0" applyFont="1" applyBorder="1" applyAlignment="1" applyProtection="1">
      <alignment horizontal="left" vertical="top" shrinkToFit="1"/>
      <protection locked="0"/>
    </xf>
    <xf numFmtId="0" fontId="0" fillId="0" borderId="26" xfId="0" applyFont="1" applyBorder="1" applyAlignment="1" applyProtection="1">
      <alignment horizontal="left" vertical="top" shrinkToFit="1"/>
      <protection locked="0"/>
    </xf>
    <xf numFmtId="0" fontId="0" fillId="0" borderId="27" xfId="0" applyFont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3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FF99"/>
      <color rgb="FFFF99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119741</xdr:rowOff>
    </xdr:from>
    <xdr:to>
      <xdr:col>69</xdr:col>
      <xdr:colOff>316289</xdr:colOff>
      <xdr:row>14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9422" y="1043666"/>
          <a:ext cx="3929592" cy="2707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プロジェクト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または目的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例）</a:t>
          </a:r>
          <a:endParaRPr kumimoji="1" lang="en-US" altLang="ja-JP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目的　コード　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所管名称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○○○○　（予算を使用する先生の氏名、研究室名等）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所管コード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B30705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名称およびコードは</a:t>
          </a:r>
          <a:endParaRPr kumimoji="1" lang="en-US" altLang="ja-JP" sz="1400" b="1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GrowOne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の表示をそのまま記載してください</a:t>
          </a:r>
          <a:r>
            <a:rPr kumimoji="1" lang="ja-JP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 u="sng">
            <a:solidFill>
              <a:srgbClr val="FF0000"/>
            </a:solidFill>
            <a:effectLst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契約期間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54</xdr:col>
      <xdr:colOff>94645</xdr:colOff>
      <xdr:row>1</xdr:row>
      <xdr:rowOff>0</xdr:rowOff>
    </xdr:from>
    <xdr:to>
      <xdr:col>65</xdr:col>
      <xdr:colOff>62895</xdr:colOff>
      <xdr:row>2</xdr:row>
      <xdr:rowOff>67734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81195" y="400655"/>
          <a:ext cx="2549525" cy="59100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/>
            <a:t>黄色箇所に入力してください。</a:t>
          </a:r>
        </a:p>
        <a:p>
          <a:r>
            <a:rPr kumimoji="1" lang="ja-JP" altLang="en-US" sz="1200" b="1"/>
            <a:t>青色箇所は自動計算されます。</a:t>
          </a:r>
        </a:p>
      </xdr:txBody>
    </xdr:sp>
    <xdr:clientData/>
  </xdr:twoCellAnchor>
  <xdr:twoCellAnchor>
    <xdr:from>
      <xdr:col>54</xdr:col>
      <xdr:colOff>105833</xdr:colOff>
      <xdr:row>17</xdr:row>
      <xdr:rowOff>518581</xdr:rowOff>
    </xdr:from>
    <xdr:to>
      <xdr:col>70</xdr:col>
      <xdr:colOff>497417</xdr:colOff>
      <xdr:row>21</xdr:row>
      <xdr:rowOff>148167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92383" y="5233456"/>
          <a:ext cx="4725459" cy="1686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雇用期間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/>
            <a:t>　１年度中の任用期間を記入してください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任用期間が研究期間外の入力、または１ヶ月未満・１年超えの入力</a:t>
          </a:r>
          <a:endParaRPr kumimoji="1" lang="en-US" altLang="ja-JP" sz="1100"/>
        </a:p>
        <a:p>
          <a:r>
            <a:rPr kumimoji="1" lang="ja-JP" altLang="en-US" sz="1100"/>
            <a:t>　をすると下のセルにエラーが表示されます。</a:t>
          </a:r>
          <a:endParaRPr kumimoji="1" lang="en-US" altLang="ja-JP" sz="1100"/>
        </a:p>
      </xdr:txBody>
    </xdr:sp>
    <xdr:clientData/>
  </xdr:twoCellAnchor>
  <xdr:twoCellAnchor>
    <xdr:from>
      <xdr:col>67</xdr:col>
      <xdr:colOff>160021</xdr:colOff>
      <xdr:row>29</xdr:row>
      <xdr:rowOff>28575</xdr:rowOff>
    </xdr:from>
    <xdr:to>
      <xdr:col>68</xdr:col>
      <xdr:colOff>135256</xdr:colOff>
      <xdr:row>33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80296" y="9267825"/>
          <a:ext cx="251460" cy="1504950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152400</xdr:rowOff>
        </xdr:from>
        <xdr:to>
          <xdr:col>6</xdr:col>
          <xdr:colOff>0</xdr:colOff>
          <xdr:row>37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0</xdr:colOff>
      <xdr:row>8</xdr:row>
      <xdr:rowOff>161925</xdr:rowOff>
    </xdr:from>
    <xdr:to>
      <xdr:col>38</xdr:col>
      <xdr:colOff>64434</xdr:colOff>
      <xdr:row>9</xdr:row>
      <xdr:rowOff>382681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29125" y="1847850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10</xdr:row>
      <xdr:rowOff>28575</xdr:rowOff>
    </xdr:from>
    <xdr:to>
      <xdr:col>42</xdr:col>
      <xdr:colOff>112059</xdr:colOff>
      <xdr:row>10</xdr:row>
      <xdr:rowOff>420781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48250" y="2428875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119741</xdr:rowOff>
    </xdr:from>
    <xdr:to>
      <xdr:col>69</xdr:col>
      <xdr:colOff>316289</xdr:colOff>
      <xdr:row>14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88122" y="634091"/>
          <a:ext cx="3929592" cy="3450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目的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コード　　　所管コード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B30705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プロジェクト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例）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〇〇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研究科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受託研究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株式会社○○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群大太郎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_×××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の検証</a:t>
          </a:r>
          <a:endParaRPr lang="ja-JP" altLang="ja-JP">
            <a:effectLst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※GrowOne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で確認できます。</a:t>
          </a:r>
          <a:endParaRPr lang="ja-JP" altLang="ja-JP">
            <a:effectLst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契約期間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54</xdr:col>
      <xdr:colOff>94645</xdr:colOff>
      <xdr:row>1</xdr:row>
      <xdr:rowOff>0</xdr:rowOff>
    </xdr:from>
    <xdr:to>
      <xdr:col>65</xdr:col>
      <xdr:colOff>62895</xdr:colOff>
      <xdr:row>2</xdr:row>
      <xdr:rowOff>67734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809895" y="333375"/>
          <a:ext cx="2549525" cy="248709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/>
            <a:t>黄色箇所に入力してください。</a:t>
          </a:r>
        </a:p>
        <a:p>
          <a:r>
            <a:rPr kumimoji="1" lang="ja-JP" altLang="en-US" sz="1200" b="1"/>
            <a:t>青色箇所は自動計算されます。</a:t>
          </a:r>
        </a:p>
      </xdr:txBody>
    </xdr:sp>
    <xdr:clientData/>
  </xdr:twoCellAnchor>
  <xdr:twoCellAnchor>
    <xdr:from>
      <xdr:col>54</xdr:col>
      <xdr:colOff>105833</xdr:colOff>
      <xdr:row>17</xdr:row>
      <xdr:rowOff>518581</xdr:rowOff>
    </xdr:from>
    <xdr:to>
      <xdr:col>70</xdr:col>
      <xdr:colOff>497417</xdr:colOff>
      <xdr:row>21</xdr:row>
      <xdr:rowOff>148167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21083" y="5776381"/>
          <a:ext cx="4725459" cy="1344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任用期間</a:t>
          </a:r>
          <a:endParaRPr kumimoji="1" lang="en-US" altLang="ja-JP" sz="1100" b="1"/>
        </a:p>
        <a:p>
          <a:r>
            <a:rPr kumimoji="1" lang="ja-JP" altLang="en-US" sz="1100"/>
            <a:t>　１年度中の任用期間を記入してください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任用期間が研究期間外の入力、または１ヶ月未満・１年超えの入力</a:t>
          </a:r>
          <a:endParaRPr kumimoji="1" lang="en-US" altLang="ja-JP" sz="1100"/>
        </a:p>
        <a:p>
          <a:r>
            <a:rPr kumimoji="1" lang="ja-JP" altLang="en-US" sz="1100"/>
            <a:t>　をすると下のセルにエラーが表示されます。</a:t>
          </a:r>
          <a:endParaRPr kumimoji="1" lang="en-US" altLang="ja-JP" sz="1100"/>
        </a:p>
      </xdr:txBody>
    </xdr:sp>
    <xdr:clientData/>
  </xdr:twoCellAnchor>
  <xdr:twoCellAnchor>
    <xdr:from>
      <xdr:col>67</xdr:col>
      <xdr:colOff>160021</xdr:colOff>
      <xdr:row>29</xdr:row>
      <xdr:rowOff>28575</xdr:rowOff>
    </xdr:from>
    <xdr:to>
      <xdr:col>68</xdr:col>
      <xdr:colOff>135256</xdr:colOff>
      <xdr:row>33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08996" y="9829800"/>
          <a:ext cx="251460" cy="1438275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152400</xdr:rowOff>
        </xdr:from>
        <xdr:to>
          <xdr:col>6</xdr:col>
          <xdr:colOff>0</xdr:colOff>
          <xdr:row>37</xdr:row>
          <xdr:rowOff>85725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100853</xdr:colOff>
      <xdr:row>9</xdr:row>
      <xdr:rowOff>44824</xdr:rowOff>
    </xdr:from>
    <xdr:to>
      <xdr:col>39</xdr:col>
      <xdr:colOff>22412</xdr:colOff>
      <xdr:row>9</xdr:row>
      <xdr:rowOff>437030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16824" y="1905000"/>
          <a:ext cx="1086970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100852</xdr:colOff>
      <xdr:row>10</xdr:row>
      <xdr:rowOff>44823</xdr:rowOff>
    </xdr:from>
    <xdr:to>
      <xdr:col>22</xdr:col>
      <xdr:colOff>22411</xdr:colOff>
      <xdr:row>10</xdr:row>
      <xdr:rowOff>336176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140323" y="2442882"/>
          <a:ext cx="1086970" cy="2913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119741</xdr:rowOff>
    </xdr:from>
    <xdr:to>
      <xdr:col>69</xdr:col>
      <xdr:colOff>316289</xdr:colOff>
      <xdr:row>14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88122" y="634091"/>
          <a:ext cx="3929592" cy="3450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プロジェクト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または目的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例）</a:t>
          </a:r>
          <a:endParaRPr kumimoji="1" lang="en-US" altLang="ja-JP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目的　コード　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所管名称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○○○○　（予算を使用する先生の氏名、研究室名等）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所管コード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B30705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名称およびコードは</a:t>
          </a:r>
          <a:endParaRPr kumimoji="1" lang="en-US" altLang="ja-JP" sz="1400" b="1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GrowOne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の表示をそのまま記載してください</a:t>
          </a:r>
          <a:r>
            <a:rPr kumimoji="1" lang="ja-JP" altLang="ja-JP" sz="14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 u="sng">
            <a:solidFill>
              <a:srgbClr val="FF0000"/>
            </a:solidFill>
            <a:effectLst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契約期間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54</xdr:col>
      <xdr:colOff>94645</xdr:colOff>
      <xdr:row>1</xdr:row>
      <xdr:rowOff>0</xdr:rowOff>
    </xdr:from>
    <xdr:to>
      <xdr:col>65</xdr:col>
      <xdr:colOff>62895</xdr:colOff>
      <xdr:row>2</xdr:row>
      <xdr:rowOff>67734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809895" y="333375"/>
          <a:ext cx="2549525" cy="248709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/>
            <a:t>黄色箇所に入力してください。</a:t>
          </a:r>
        </a:p>
        <a:p>
          <a:r>
            <a:rPr kumimoji="1" lang="ja-JP" altLang="en-US" sz="1200" b="1"/>
            <a:t>青色箇所は自動計算されます。</a:t>
          </a:r>
        </a:p>
      </xdr:txBody>
    </xdr:sp>
    <xdr:clientData/>
  </xdr:twoCellAnchor>
  <xdr:twoCellAnchor>
    <xdr:from>
      <xdr:col>54</xdr:col>
      <xdr:colOff>105833</xdr:colOff>
      <xdr:row>17</xdr:row>
      <xdr:rowOff>518581</xdr:rowOff>
    </xdr:from>
    <xdr:to>
      <xdr:col>70</xdr:col>
      <xdr:colOff>497417</xdr:colOff>
      <xdr:row>21</xdr:row>
      <xdr:rowOff>148167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821083" y="5776381"/>
          <a:ext cx="4725459" cy="1344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雇用期間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/>
            <a:t>　１年度中の任用期間を記入してください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(2000/1/1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任用期間が研究期間外の入力、または１ヶ月未満・１年超えの入力</a:t>
          </a:r>
          <a:endParaRPr kumimoji="1" lang="en-US" altLang="ja-JP" sz="1100"/>
        </a:p>
        <a:p>
          <a:r>
            <a:rPr kumimoji="1" lang="ja-JP" altLang="en-US" sz="1100"/>
            <a:t>　をすると下のセルにエラーが表示されます。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152400</xdr:rowOff>
        </xdr:from>
        <xdr:to>
          <xdr:col>6</xdr:col>
          <xdr:colOff>0</xdr:colOff>
          <xdr:row>37</xdr:row>
          <xdr:rowOff>85725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10</xdr:col>
      <xdr:colOff>114300</xdr:colOff>
      <xdr:row>16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4300" y="123825"/>
          <a:ext cx="6858000" cy="433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【事務担当記入欄について】</a:t>
          </a:r>
        </a:p>
        <a:p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400" b="1" u="sng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教員から申請書の提出を受理する係においては、各学部等の会計担当者へ</a:t>
          </a:r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 b="1" u="sng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予算についての確認依頼を必ず行ってください。</a:t>
          </a:r>
          <a:endParaRPr lang="en-US" altLang="ja-JP" sz="1400" b="1" u="sng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「予算に関する特記事項」欄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会計担当者が確認の際に、特に注意が必要とされることがある場合に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記入（入力）してください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 </a:t>
          </a:r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会計担当者への確認依頼にかかるチェック事項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①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「会計担当確認者」欄の確認者氏名の記入（入力）を確認する。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②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予算についての特記事項の記載がある場合は、内容を確認する。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③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「□　会計担当者への確認依頼」にチェックを入れる。</a:t>
          </a:r>
        </a:p>
        <a:p>
          <a:endParaRPr kumimoji="1" lang="en-US" altLang="ja-JP" sz="1400">
            <a:latin typeface="+mn-ea"/>
            <a:ea typeface="+mn-ea"/>
          </a:endParaRPr>
        </a:p>
        <a:p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期間業務について</a:t>
          </a:r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期間業務での雇用の場合は、人事担当係に人件費の試算を依頼してください。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諸手当、賞与、退職手当を含む所要額を確認の上、人件費試算シートを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申請書に添付してください。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R38"/>
  <sheetViews>
    <sheetView tabSelected="1" topLeftCell="A24" zoomScale="85" zoomScaleNormal="85" workbookViewId="0">
      <selection activeCell="P32" sqref="P32:AG32"/>
    </sheetView>
  </sheetViews>
  <sheetFormatPr defaultColWidth="1.625" defaultRowHeight="13.5" x14ac:dyDescent="0.1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26.25" customHeight="1" x14ac:dyDescent="0.15">
      <c r="A1" s="22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62" s="8" customFormat="1" ht="14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 t="s">
        <v>94</v>
      </c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62" s="8" customFormat="1" x14ac:dyDescent="0.15">
      <c r="A3" s="36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62" s="8" customForma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 t="s">
        <v>36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62" s="8" customFormat="1" ht="17.2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37" t="s">
        <v>0</v>
      </c>
      <c r="AE5" s="37"/>
      <c r="AF5" s="37"/>
      <c r="AG5" s="37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62" s="8" customFormat="1" ht="17.25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7" t="s">
        <v>1</v>
      </c>
      <c r="AE6" s="27"/>
      <c r="AF6" s="27"/>
      <c r="AG6" s="27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62" s="8" customFormat="1" ht="17.25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 t="s">
        <v>2</v>
      </c>
      <c r="AE7" s="27"/>
      <c r="AF7" s="27"/>
      <c r="AG7" s="27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35"/>
      <c r="BA7" s="35"/>
      <c r="BB7" s="35"/>
    </row>
    <row r="8" spans="1:62" s="8" customForma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62" x14ac:dyDescent="0.15">
      <c r="A9" s="46" t="s">
        <v>70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</row>
    <row r="10" spans="1:62" ht="42.75" customHeight="1" x14ac:dyDescent="0.15">
      <c r="A10" s="29" t="s">
        <v>71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2" t="s">
        <v>72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4"/>
    </row>
    <row r="11" spans="1:62" ht="42.75" customHeight="1" x14ac:dyDescent="0.15">
      <c r="A11" s="29" t="s">
        <v>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2" t="s">
        <v>75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4"/>
    </row>
    <row r="12" spans="1:62" ht="23.25" customHeight="1" x14ac:dyDescent="0.15">
      <c r="A12" s="38" t="s">
        <v>81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7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10"/>
      <c r="AM12" s="10" t="s">
        <v>10</v>
      </c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11" t="s">
        <v>56</v>
      </c>
    </row>
    <row r="13" spans="1:62" ht="23.25" customHeight="1" x14ac:dyDescent="0.15">
      <c r="A13" s="38" t="s">
        <v>82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10" t="s">
        <v>10</v>
      </c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11" t="s">
        <v>56</v>
      </c>
    </row>
    <row r="14" spans="1:62" ht="26.25" customHeight="1" x14ac:dyDescent="0.15">
      <c r="A14" s="41" t="s">
        <v>65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9" t="s">
        <v>6</v>
      </c>
      <c r="AC14" s="9"/>
      <c r="AD14" s="9"/>
      <c r="AE14" s="49" t="s">
        <v>76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50"/>
    </row>
    <row r="15" spans="1:62" ht="28.5" customHeight="1" x14ac:dyDescent="0.15">
      <c r="A15" s="62" t="s">
        <v>47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5" t="s">
        <v>5</v>
      </c>
      <c r="AE15" s="65"/>
      <c r="AF15" s="66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 t="s">
        <v>77</v>
      </c>
      <c r="AT15" s="69"/>
      <c r="AU15" s="69"/>
      <c r="AV15" s="69"/>
      <c r="AW15" s="69"/>
      <c r="AX15" s="69"/>
      <c r="AY15" s="69"/>
      <c r="AZ15" s="69"/>
      <c r="BA15" s="69"/>
      <c r="BB15" s="70"/>
    </row>
    <row r="16" spans="1:62" ht="32.25" customHeight="1" x14ac:dyDescent="0.15">
      <c r="A16" s="71" t="s">
        <v>42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74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 t="s">
        <v>10</v>
      </c>
      <c r="AE16" s="76"/>
      <c r="AF16" s="77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9" t="s">
        <v>24</v>
      </c>
      <c r="AT16" s="56"/>
      <c r="AU16" s="56"/>
      <c r="AV16" s="54" t="str">
        <f>IF(AF16="","",(YEAR(BF16)-YEAR(AF16)))</f>
        <v/>
      </c>
      <c r="AW16" s="55"/>
      <c r="AX16" s="55"/>
      <c r="AY16" s="56" t="s">
        <v>9</v>
      </c>
      <c r="AZ16" s="56"/>
      <c r="BA16" s="56"/>
      <c r="BB16" s="57"/>
      <c r="BF16" s="58">
        <f ca="1">TODAY()</f>
        <v>45071</v>
      </c>
      <c r="BG16" s="59"/>
      <c r="BH16" s="59"/>
      <c r="BI16" s="60"/>
      <c r="BJ16" s="6" t="s">
        <v>26</v>
      </c>
    </row>
    <row r="17" spans="1:70" ht="48.75" customHeight="1" x14ac:dyDescent="0.15">
      <c r="A17" s="42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J17" s="5" t="s">
        <v>27</v>
      </c>
    </row>
    <row r="18" spans="1:70" ht="42" customHeight="1" x14ac:dyDescent="0.15">
      <c r="A18" s="42" t="s">
        <v>38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F18" s="1"/>
      <c r="BG18" s="1"/>
    </row>
    <row r="19" spans="1:70" ht="21" customHeight="1" x14ac:dyDescent="0.15">
      <c r="A19" s="82" t="s">
        <v>39</v>
      </c>
      <c r="B19" s="83"/>
      <c r="C19" s="84"/>
      <c r="D19" s="91" t="s">
        <v>78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97">
        <v>45078</v>
      </c>
      <c r="Q19" s="98"/>
      <c r="R19" s="98"/>
      <c r="S19" s="98"/>
      <c r="T19" s="98"/>
      <c r="U19" s="98"/>
      <c r="V19" s="98"/>
      <c r="W19" s="98"/>
      <c r="X19" s="98"/>
      <c r="Y19" s="98"/>
      <c r="Z19" s="99"/>
      <c r="AA19" s="99"/>
      <c r="AB19" s="100"/>
      <c r="AC19" s="100"/>
      <c r="AD19" s="101" t="s">
        <v>5</v>
      </c>
      <c r="AE19" s="101"/>
      <c r="AF19" s="101"/>
      <c r="AG19" s="101"/>
      <c r="AH19" s="102">
        <v>45199</v>
      </c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4"/>
      <c r="AW19" s="105"/>
      <c r="AX19" s="105"/>
      <c r="AY19" s="105"/>
      <c r="AZ19" s="106"/>
      <c r="BA19" s="106"/>
      <c r="BB19" s="107"/>
      <c r="BF19" s="1"/>
      <c r="BG19" s="4"/>
    </row>
    <row r="20" spans="1:70" ht="21" customHeight="1" x14ac:dyDescent="0.15">
      <c r="A20" s="85"/>
      <c r="B20" s="86"/>
      <c r="C20" s="87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108">
        <f>IF(AH19="","",(YEAR(AH19)-YEAR(P19))*12+MONTH(AH19)-MONTH(P19)+1)</f>
        <v>4</v>
      </c>
      <c r="Q20" s="109"/>
      <c r="R20" s="109"/>
      <c r="S20" s="109"/>
      <c r="T20" s="109"/>
      <c r="U20" s="117" t="s">
        <v>51</v>
      </c>
      <c r="V20" s="117"/>
      <c r="W20" s="117"/>
      <c r="X20" s="117"/>
      <c r="Y20" s="117"/>
      <c r="Z20" s="117"/>
      <c r="AA20" s="117"/>
      <c r="AB20" s="118"/>
      <c r="AC20" s="119" t="str">
        <f>IF(P14="","",IF(P15="","",IF(P19&lt;P15,"任用期間（始）が研究期間外です！",IF(AH19&gt;AF15,"任用期間（終）が研究期間外です！",IF(P20&lt;1,"任用期間が１ヶ月未満です！",IF(P20&gt;12,"任用期間が１年を超えています！",""))))))</f>
        <v/>
      </c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1"/>
      <c r="BF20" s="1"/>
      <c r="BG20" s="4"/>
    </row>
    <row r="21" spans="1:70" ht="51" customHeight="1" x14ac:dyDescent="0.15">
      <c r="A21" s="85"/>
      <c r="B21" s="86"/>
      <c r="C21" s="87"/>
      <c r="D21" s="122" t="s">
        <v>79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25"/>
      <c r="Q21" s="126"/>
      <c r="R21" s="127"/>
      <c r="S21" s="128" t="s">
        <v>58</v>
      </c>
      <c r="T21" s="129"/>
      <c r="U21" s="129"/>
      <c r="V21" s="129"/>
      <c r="W21" s="129"/>
      <c r="X21" s="129"/>
      <c r="Y21" s="129"/>
      <c r="Z21" s="129"/>
      <c r="AA21" s="129"/>
      <c r="AB21" s="130" t="s">
        <v>60</v>
      </c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2"/>
      <c r="BF21" s="1"/>
      <c r="BG21" s="4"/>
    </row>
    <row r="22" spans="1:70" ht="17.25" x14ac:dyDescent="0.15">
      <c r="A22" s="85"/>
      <c r="B22" s="86"/>
      <c r="C22" s="87"/>
      <c r="D22" s="110" t="s">
        <v>44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 t="s">
        <v>43</v>
      </c>
      <c r="Q22" s="112"/>
      <c r="R22" s="112"/>
      <c r="S22" s="112"/>
      <c r="T22" s="113">
        <v>3</v>
      </c>
      <c r="U22" s="113"/>
      <c r="V22" s="113"/>
      <c r="W22" s="113"/>
      <c r="X22" s="112" t="s">
        <v>3</v>
      </c>
      <c r="Y22" s="112"/>
      <c r="Z22" s="112"/>
      <c r="AA22" s="114">
        <v>9</v>
      </c>
      <c r="AB22" s="114"/>
      <c r="AC22" s="114"/>
      <c r="AD22" s="114"/>
      <c r="AE22" s="114"/>
      <c r="AF22" s="115" t="s">
        <v>8</v>
      </c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6"/>
    </row>
    <row r="23" spans="1:70" ht="30.75" customHeight="1" x14ac:dyDescent="0.15">
      <c r="A23" s="85"/>
      <c r="B23" s="86"/>
      <c r="C23" s="87"/>
      <c r="D23" s="133" t="s">
        <v>68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3"/>
    </row>
    <row r="24" spans="1:70" ht="14.25" x14ac:dyDescent="0.15">
      <c r="A24" s="85"/>
      <c r="B24" s="86"/>
      <c r="C24" s="87"/>
      <c r="D24" s="154" t="s">
        <v>30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8">
        <f>IF((BF25=0),"",BF25)</f>
        <v>39</v>
      </c>
      <c r="Q24" s="19"/>
      <c r="R24" s="19"/>
      <c r="S24" s="19"/>
      <c r="T24" s="19"/>
      <c r="U24" s="19"/>
      <c r="V24" s="19"/>
      <c r="W24" s="19"/>
      <c r="X24" s="20" t="s">
        <v>8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1"/>
      <c r="BF24" s="155">
        <f>AA22</f>
        <v>9</v>
      </c>
      <c r="BG24" s="156"/>
      <c r="BH24" s="6" t="s">
        <v>11</v>
      </c>
    </row>
    <row r="25" spans="1:70" ht="16.5" customHeight="1" x14ac:dyDescent="0.15">
      <c r="A25" s="88"/>
      <c r="B25" s="89"/>
      <c r="C25" s="90"/>
      <c r="D25" s="157" t="s">
        <v>31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159"/>
      <c r="R25" s="159"/>
      <c r="S25" s="159"/>
      <c r="T25" s="159"/>
      <c r="U25" s="159"/>
      <c r="V25" s="159"/>
      <c r="W25" s="159"/>
      <c r="X25" s="160" t="s">
        <v>8</v>
      </c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1"/>
      <c r="BC25" s="2"/>
      <c r="BD25" s="2"/>
      <c r="BE25" s="2"/>
      <c r="BF25" s="155">
        <f>ROUNDUP(BF24*52/12,0)</f>
        <v>39</v>
      </c>
      <c r="BG25" s="156"/>
      <c r="BH25" s="2" t="s">
        <v>12</v>
      </c>
      <c r="BI25" s="2"/>
      <c r="BJ25" s="2"/>
      <c r="BK25" s="2"/>
    </row>
    <row r="26" spans="1:70" ht="17.25" x14ac:dyDescent="0.15">
      <c r="A26" s="223" t="s">
        <v>40</v>
      </c>
      <c r="B26" s="224"/>
      <c r="C26" s="225"/>
      <c r="D26" s="232" t="s">
        <v>7</v>
      </c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4">
        <v>970</v>
      </c>
      <c r="Q26" s="235"/>
      <c r="R26" s="235"/>
      <c r="S26" s="235"/>
      <c r="T26" s="235"/>
      <c r="U26" s="235"/>
      <c r="V26" s="235"/>
      <c r="W26" s="235"/>
      <c r="X26" s="57" t="s">
        <v>6</v>
      </c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F26" s="237">
        <f>BF25+P25</f>
        <v>39</v>
      </c>
      <c r="BG26" s="156"/>
      <c r="BH26" s="6" t="s">
        <v>13</v>
      </c>
    </row>
    <row r="27" spans="1:70" ht="19.5" customHeight="1" x14ac:dyDescent="0.15">
      <c r="A27" s="226"/>
      <c r="B27" s="227"/>
      <c r="C27" s="228"/>
      <c r="D27" s="238" t="s">
        <v>29</v>
      </c>
      <c r="E27" s="239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141"/>
      <c r="Q27" s="142"/>
      <c r="R27" s="142"/>
      <c r="S27" s="142"/>
      <c r="T27" s="142"/>
      <c r="U27" s="142"/>
      <c r="V27" s="142"/>
      <c r="W27" s="143"/>
      <c r="X27" s="144" t="s">
        <v>6</v>
      </c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F27" s="146">
        <f>IF(P24="","",BF26*P26+P27)</f>
        <v>37830</v>
      </c>
      <c r="BG27" s="147"/>
      <c r="BH27" s="6" t="s">
        <v>14</v>
      </c>
    </row>
    <row r="28" spans="1:70" ht="60" customHeight="1" x14ac:dyDescent="0.15">
      <c r="A28" s="226"/>
      <c r="B28" s="227"/>
      <c r="C28" s="228"/>
      <c r="D28" s="148" t="s">
        <v>28</v>
      </c>
      <c r="E28" s="149"/>
      <c r="F28" s="173" t="s">
        <v>32</v>
      </c>
      <c r="G28" s="173"/>
      <c r="H28" s="173"/>
      <c r="I28" s="173"/>
      <c r="J28" s="173"/>
      <c r="K28" s="173"/>
      <c r="L28" s="173"/>
      <c r="M28" s="173"/>
      <c r="N28" s="173"/>
      <c r="O28" s="174"/>
      <c r="P28" s="175" t="str">
        <f>IF(AND(AA22&gt;=29,BF35&gt;=16),"要加入","不要")</f>
        <v>不要</v>
      </c>
      <c r="Q28" s="175"/>
      <c r="R28" s="175"/>
      <c r="S28" s="175"/>
      <c r="T28" s="176">
        <f>IF(P28="要加入",BF28*BF29+BF28*BF30+BF28*BF31,0)</f>
        <v>0</v>
      </c>
      <c r="U28" s="177"/>
      <c r="V28" s="177"/>
      <c r="W28" s="177"/>
      <c r="X28" s="177"/>
      <c r="Y28" s="177"/>
      <c r="Z28" s="178" t="s">
        <v>6</v>
      </c>
      <c r="AA28" s="178"/>
      <c r="AB28" s="179" t="s">
        <v>67</v>
      </c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80"/>
      <c r="BF28" s="80">
        <f>ROUNDUP(BF27,-4)</f>
        <v>40000</v>
      </c>
      <c r="BG28" s="81"/>
      <c r="BH28" s="6" t="s">
        <v>15</v>
      </c>
    </row>
    <row r="29" spans="1:70" ht="47.25" customHeight="1" x14ac:dyDescent="0.15">
      <c r="A29" s="226"/>
      <c r="B29" s="227"/>
      <c r="C29" s="228"/>
      <c r="D29" s="150"/>
      <c r="E29" s="151"/>
      <c r="F29" s="162" t="s">
        <v>80</v>
      </c>
      <c r="G29" s="163"/>
      <c r="H29" s="163"/>
      <c r="I29" s="163"/>
      <c r="J29" s="163"/>
      <c r="K29" s="163"/>
      <c r="L29" s="163"/>
      <c r="M29" s="163"/>
      <c r="N29" s="163"/>
      <c r="O29" s="164"/>
      <c r="P29" s="165" t="str">
        <f>IF(P28="要加入","-",IF(AND(AA22&gt;=20,BF36&gt;=88000),"要加入","不要"))</f>
        <v>不要</v>
      </c>
      <c r="Q29" s="166"/>
      <c r="R29" s="166"/>
      <c r="S29" s="167"/>
      <c r="T29" s="168">
        <f>IF(P29="要加入",BF28*BF29+BF28*BF30+BF28*BF31,0)</f>
        <v>0</v>
      </c>
      <c r="U29" s="169"/>
      <c r="V29" s="169"/>
      <c r="W29" s="169"/>
      <c r="X29" s="169"/>
      <c r="Y29" s="169"/>
      <c r="Z29" s="170" t="s">
        <v>6</v>
      </c>
      <c r="AA29" s="170"/>
      <c r="AB29" s="171" t="s">
        <v>59</v>
      </c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2"/>
      <c r="BF29" s="139">
        <f>9.15/100</f>
        <v>9.1499999999999998E-2</v>
      </c>
      <c r="BG29" s="140"/>
      <c r="BH29" s="3" t="s">
        <v>16</v>
      </c>
    </row>
    <row r="30" spans="1:70" ht="27.95" customHeight="1" x14ac:dyDescent="0.15">
      <c r="A30" s="226"/>
      <c r="B30" s="227"/>
      <c r="C30" s="228"/>
      <c r="D30" s="150"/>
      <c r="E30" s="151"/>
      <c r="F30" s="163" t="s">
        <v>33</v>
      </c>
      <c r="G30" s="163"/>
      <c r="H30" s="163"/>
      <c r="I30" s="163"/>
      <c r="J30" s="163"/>
      <c r="K30" s="163"/>
      <c r="L30" s="163"/>
      <c r="M30" s="163"/>
      <c r="N30" s="163"/>
      <c r="O30" s="164"/>
      <c r="P30" s="247" t="str">
        <f>IF(AND(P28="不要",P29="不要"),"不要",IF(AV16&gt;=40,"要加入","不要"))</f>
        <v>不要</v>
      </c>
      <c r="Q30" s="247"/>
      <c r="R30" s="247"/>
      <c r="S30" s="247"/>
      <c r="T30" s="168">
        <f>IF(P30="要加入",BF28*BF32,0)</f>
        <v>0</v>
      </c>
      <c r="U30" s="169"/>
      <c r="V30" s="169"/>
      <c r="W30" s="169"/>
      <c r="X30" s="169"/>
      <c r="Y30" s="169"/>
      <c r="Z30" s="136" t="s">
        <v>6</v>
      </c>
      <c r="AA30" s="136"/>
      <c r="AB30" s="137" t="s">
        <v>48</v>
      </c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8"/>
      <c r="BF30" s="139">
        <v>4.0469999999999999E-2</v>
      </c>
      <c r="BG30" s="140"/>
      <c r="BH30" s="3" t="s">
        <v>17</v>
      </c>
    </row>
    <row r="31" spans="1:70" ht="27.95" customHeight="1" x14ac:dyDescent="0.15">
      <c r="A31" s="226"/>
      <c r="B31" s="227"/>
      <c r="C31" s="228"/>
      <c r="D31" s="152"/>
      <c r="E31" s="153"/>
      <c r="F31" s="133" t="s">
        <v>61</v>
      </c>
      <c r="G31" s="134"/>
      <c r="H31" s="134"/>
      <c r="I31" s="134"/>
      <c r="J31" s="134"/>
      <c r="K31" s="134"/>
      <c r="L31" s="134"/>
      <c r="M31" s="134"/>
      <c r="N31" s="134"/>
      <c r="O31" s="135"/>
      <c r="P31" s="241" t="str">
        <f>IF(BF24&gt;=20,"要加入","不要")</f>
        <v>不要</v>
      </c>
      <c r="Q31" s="241"/>
      <c r="R31" s="241"/>
      <c r="S31" s="241"/>
      <c r="T31" s="242">
        <f>IF(P31="要加入",BF27*BF33,BF27*BF34)</f>
        <v>108.9504</v>
      </c>
      <c r="U31" s="243"/>
      <c r="V31" s="243"/>
      <c r="W31" s="243"/>
      <c r="X31" s="243"/>
      <c r="Y31" s="243"/>
      <c r="Z31" s="244" t="s">
        <v>6</v>
      </c>
      <c r="AA31" s="244"/>
      <c r="AB31" s="245" t="s">
        <v>66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6"/>
      <c r="BF31" s="139">
        <v>3.5999999999999999E-3</v>
      </c>
      <c r="BG31" s="140"/>
      <c r="BH31" s="3" t="s">
        <v>21</v>
      </c>
      <c r="BI31" s="3"/>
      <c r="BJ31" s="3"/>
      <c r="BK31" s="3"/>
      <c r="BL31" s="3" t="s">
        <v>22</v>
      </c>
      <c r="BM31" s="3"/>
      <c r="BN31" s="3"/>
      <c r="BO31" s="3"/>
      <c r="BP31" s="3"/>
      <c r="BQ31" s="3"/>
    </row>
    <row r="32" spans="1:70" ht="24.75" customHeight="1" thickBot="1" x14ac:dyDescent="0.2">
      <c r="A32" s="226"/>
      <c r="B32" s="227"/>
      <c r="C32" s="228"/>
      <c r="D32" s="181" t="s">
        <v>34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2"/>
      <c r="P32" s="183">
        <f>IF(BF27="","",ROUNDUP((BF27+T28+T29+T30+T31),-2))</f>
        <v>38000</v>
      </c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 t="s">
        <v>6</v>
      </c>
      <c r="AI32" s="184"/>
      <c r="AJ32" s="184"/>
      <c r="AK32" s="184"/>
      <c r="AL32" s="184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6"/>
      <c r="BF32" s="139">
        <v>8.7299999999999999E-3</v>
      </c>
      <c r="BG32" s="140"/>
      <c r="BH32" s="3" t="s">
        <v>20</v>
      </c>
      <c r="BI32" s="3"/>
      <c r="BJ32" s="3"/>
      <c r="BK32" s="3"/>
      <c r="BL32" s="3"/>
      <c r="BM32" s="3"/>
      <c r="BN32" s="3"/>
      <c r="BO32" s="3"/>
      <c r="BP32" s="3"/>
      <c r="BQ32" s="3"/>
      <c r="BR32" s="6" t="s">
        <v>93</v>
      </c>
    </row>
    <row r="33" spans="1:70" ht="24" customHeight="1" thickTop="1" x14ac:dyDescent="0.15">
      <c r="A33" s="226"/>
      <c r="B33" s="227"/>
      <c r="C33" s="228"/>
      <c r="D33" s="92" t="s">
        <v>35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187"/>
      <c r="P33" s="192">
        <f>IF(AC20="",P32*P20,"研究期間・雇用期間を確認してください")</f>
        <v>152000</v>
      </c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8" t="s">
        <v>6</v>
      </c>
      <c r="AI33" s="198"/>
      <c r="AJ33" s="198"/>
      <c r="AK33" s="198"/>
      <c r="AL33" s="199"/>
      <c r="AM33" s="203" t="s">
        <v>25</v>
      </c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F33" s="205">
        <v>1.1379999999999999E-2</v>
      </c>
      <c r="BG33" s="206"/>
      <c r="BH33" s="7" t="s">
        <v>18</v>
      </c>
      <c r="BI33" s="3"/>
      <c r="BJ33" s="3"/>
      <c r="BK33" s="3"/>
      <c r="BL33" s="3"/>
      <c r="BM33" s="3"/>
      <c r="BN33" s="3"/>
      <c r="BO33" s="3"/>
      <c r="BP33" s="3"/>
      <c r="BQ33" s="3"/>
      <c r="BR33" s="6" t="s">
        <v>46</v>
      </c>
    </row>
    <row r="34" spans="1:70" ht="11.25" customHeight="1" x14ac:dyDescent="0.15">
      <c r="A34" s="226"/>
      <c r="B34" s="227"/>
      <c r="C34" s="22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9"/>
      <c r="P34" s="194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85"/>
      <c r="AI34" s="185"/>
      <c r="AJ34" s="185"/>
      <c r="AK34" s="185"/>
      <c r="AL34" s="200"/>
      <c r="AM34" s="207" t="str">
        <f>IF(P14="","",(P33/P14))</f>
        <v/>
      </c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F34" s="205">
        <v>2.8800000000000002E-3</v>
      </c>
      <c r="BG34" s="206"/>
      <c r="BH34" s="7" t="s">
        <v>19</v>
      </c>
      <c r="BI34" s="3"/>
      <c r="BJ34" s="3"/>
      <c r="BK34" s="3"/>
      <c r="BL34" s="7" t="s">
        <v>23</v>
      </c>
      <c r="BM34" s="3"/>
      <c r="BN34" s="3"/>
      <c r="BO34" s="3"/>
      <c r="BP34" s="3"/>
      <c r="BQ34" s="3"/>
    </row>
    <row r="35" spans="1:70" ht="11.25" customHeight="1" thickBot="1" x14ac:dyDescent="0.2">
      <c r="A35" s="229"/>
      <c r="B35" s="230"/>
      <c r="C35" s="231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1"/>
      <c r="P35" s="196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201"/>
      <c r="AI35" s="201"/>
      <c r="AJ35" s="201"/>
      <c r="AK35" s="201"/>
      <c r="AL35" s="202"/>
      <c r="AM35" s="207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F35" s="220">
        <f>INT(T22*52/12)</f>
        <v>13</v>
      </c>
      <c r="BG35" s="221"/>
      <c r="BH35" s="7" t="s">
        <v>49</v>
      </c>
      <c r="BI35" s="7"/>
      <c r="BJ35" s="7"/>
      <c r="BK35" s="7"/>
      <c r="BL35" s="7"/>
      <c r="BM35" s="7"/>
      <c r="BN35" s="7"/>
      <c r="BO35" s="7"/>
      <c r="BP35" s="7"/>
      <c r="BQ35" s="7"/>
    </row>
    <row r="36" spans="1:70" s="17" customFormat="1" ht="18.75" customHeight="1" thickTop="1" x14ac:dyDescent="0.15">
      <c r="A36" s="14" t="s">
        <v>62</v>
      </c>
      <c r="B36" s="14"/>
      <c r="C36" s="15"/>
      <c r="D36" s="14"/>
      <c r="E36" s="15"/>
      <c r="F36" s="15"/>
      <c r="G36" s="14"/>
      <c r="H36" s="14"/>
      <c r="I36" s="14"/>
      <c r="J36" s="15"/>
      <c r="K36" s="14"/>
      <c r="L36" s="14"/>
      <c r="M36" s="14"/>
      <c r="N36" s="14"/>
      <c r="O36" s="14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F36" s="222">
        <f>P26*AA22*52/12</f>
        <v>37830</v>
      </c>
      <c r="BG36" s="222"/>
      <c r="BH36" s="17" t="s">
        <v>50</v>
      </c>
    </row>
    <row r="37" spans="1:70" s="17" customFormat="1" ht="17.25" customHeight="1" x14ac:dyDescent="0.15">
      <c r="A37" s="209" t="s">
        <v>74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1" t="s">
        <v>63</v>
      </c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3"/>
      <c r="BF37" s="219"/>
      <c r="BG37" s="219"/>
    </row>
    <row r="38" spans="1:70" s="17" customFormat="1" ht="32.25" customHeight="1" x14ac:dyDescent="0.15">
      <c r="A38" s="217" t="s">
        <v>64</v>
      </c>
      <c r="B38" s="217"/>
      <c r="C38" s="217"/>
      <c r="D38" s="217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4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6"/>
      <c r="BF38" s="219"/>
      <c r="BG38" s="219"/>
    </row>
  </sheetData>
  <mergeCells count="132">
    <mergeCell ref="A37:O37"/>
    <mergeCell ref="P37:BB38"/>
    <mergeCell ref="A38:E38"/>
    <mergeCell ref="F38:O38"/>
    <mergeCell ref="BF38:BG38"/>
    <mergeCell ref="BF34:BG34"/>
    <mergeCell ref="BF35:BG35"/>
    <mergeCell ref="BF36:BG36"/>
    <mergeCell ref="BF37:BG37"/>
    <mergeCell ref="A26:C35"/>
    <mergeCell ref="D26:O26"/>
    <mergeCell ref="P26:W26"/>
    <mergeCell ref="X26:BB26"/>
    <mergeCell ref="BF26:BG26"/>
    <mergeCell ref="D27:O27"/>
    <mergeCell ref="F31:O31"/>
    <mergeCell ref="P31:S31"/>
    <mergeCell ref="T31:Y31"/>
    <mergeCell ref="Z31:AA31"/>
    <mergeCell ref="AB31:BB31"/>
    <mergeCell ref="BF31:BG31"/>
    <mergeCell ref="F30:O30"/>
    <mergeCell ref="P30:S30"/>
    <mergeCell ref="T30:Y30"/>
    <mergeCell ref="D32:O32"/>
    <mergeCell ref="P32:AG32"/>
    <mergeCell ref="AH32:BB32"/>
    <mergeCell ref="BF32:BG32"/>
    <mergeCell ref="D33:O35"/>
    <mergeCell ref="P33:AG35"/>
    <mergeCell ref="AH33:AL35"/>
    <mergeCell ref="AM33:BB33"/>
    <mergeCell ref="BF33:BG33"/>
    <mergeCell ref="AM34:BB35"/>
    <mergeCell ref="Z30:AA30"/>
    <mergeCell ref="AB30:BB30"/>
    <mergeCell ref="BF30:BG30"/>
    <mergeCell ref="P27:W27"/>
    <mergeCell ref="X27:BB27"/>
    <mergeCell ref="BF27:BG27"/>
    <mergeCell ref="D28:E31"/>
    <mergeCell ref="D24:O24"/>
    <mergeCell ref="BF24:BG24"/>
    <mergeCell ref="D25:O25"/>
    <mergeCell ref="P25:W25"/>
    <mergeCell ref="X25:BB25"/>
    <mergeCell ref="BF25:BG25"/>
    <mergeCell ref="F29:O29"/>
    <mergeCell ref="P29:S29"/>
    <mergeCell ref="T29:Y29"/>
    <mergeCell ref="Z29:AA29"/>
    <mergeCell ref="AB29:BB29"/>
    <mergeCell ref="BF29:BG29"/>
    <mergeCell ref="F28:O28"/>
    <mergeCell ref="P28:S28"/>
    <mergeCell ref="T28:Y28"/>
    <mergeCell ref="Z28:AA28"/>
    <mergeCell ref="AB28:BB28"/>
    <mergeCell ref="BF28:BG28"/>
    <mergeCell ref="A18:O18"/>
    <mergeCell ref="P18:BB18"/>
    <mergeCell ref="A19:C25"/>
    <mergeCell ref="D19:O20"/>
    <mergeCell ref="P19:AC19"/>
    <mergeCell ref="AD19:AG19"/>
    <mergeCell ref="AH19:AU19"/>
    <mergeCell ref="AV19:AY19"/>
    <mergeCell ref="AZ19:BB19"/>
    <mergeCell ref="P20:T20"/>
    <mergeCell ref="D22:O22"/>
    <mergeCell ref="P22:S22"/>
    <mergeCell ref="T22:W22"/>
    <mergeCell ref="X22:Z22"/>
    <mergeCell ref="AA22:AE22"/>
    <mergeCell ref="AF22:BB22"/>
    <mergeCell ref="U20:AB20"/>
    <mergeCell ref="AC20:BB20"/>
    <mergeCell ref="D21:O21"/>
    <mergeCell ref="P21:R21"/>
    <mergeCell ref="S21:AA21"/>
    <mergeCell ref="AB21:BB21"/>
    <mergeCell ref="D23:O23"/>
    <mergeCell ref="P23:BB23"/>
    <mergeCell ref="AV16:AX16"/>
    <mergeCell ref="AY16:AZ16"/>
    <mergeCell ref="BA16:BB16"/>
    <mergeCell ref="BF16:BI16"/>
    <mergeCell ref="A17:O17"/>
    <mergeCell ref="P17:BB17"/>
    <mergeCell ref="A15:O15"/>
    <mergeCell ref="P15:AC15"/>
    <mergeCell ref="AD15:AE15"/>
    <mergeCell ref="AF15:AR15"/>
    <mergeCell ref="AS15:BB15"/>
    <mergeCell ref="A16:O16"/>
    <mergeCell ref="P16:AC16"/>
    <mergeCell ref="AD16:AE16"/>
    <mergeCell ref="AF16:AR16"/>
    <mergeCell ref="AS16:AU16"/>
    <mergeCell ref="P14:AA14"/>
    <mergeCell ref="A8:BB8"/>
    <mergeCell ref="A9:BB9"/>
    <mergeCell ref="A12:O12"/>
    <mergeCell ref="P12:AK12"/>
    <mergeCell ref="AN12:BA12"/>
    <mergeCell ref="P11:BB11"/>
    <mergeCell ref="A11:O11"/>
    <mergeCell ref="AE14:BB14"/>
    <mergeCell ref="P24:W24"/>
    <mergeCell ref="X24:BB24"/>
    <mergeCell ref="A1:BB1"/>
    <mergeCell ref="A2:AM2"/>
    <mergeCell ref="AN2:BB2"/>
    <mergeCell ref="A6:AC6"/>
    <mergeCell ref="AD6:AG6"/>
    <mergeCell ref="AH6:BB6"/>
    <mergeCell ref="A10:O10"/>
    <mergeCell ref="P10:BB10"/>
    <mergeCell ref="A7:AC7"/>
    <mergeCell ref="AD7:AG7"/>
    <mergeCell ref="AH7:AY7"/>
    <mergeCell ref="AZ7:BB7"/>
    <mergeCell ref="A3:BB3"/>
    <mergeCell ref="A4:AB4"/>
    <mergeCell ref="AC4:BB4"/>
    <mergeCell ref="A5:AC5"/>
    <mergeCell ref="AD5:AG5"/>
    <mergeCell ref="AH5:BB5"/>
    <mergeCell ref="A13:O13"/>
    <mergeCell ref="P13:AL13"/>
    <mergeCell ref="AN13:BA13"/>
    <mergeCell ref="A14:O14"/>
  </mergeCells>
  <phoneticPr fontId="1"/>
  <conditionalFormatting sqref="AC20:BB20">
    <cfRule type="notContainsBlanks" dxfId="2" priority="1">
      <formula>LEN(TRIM(AC20))&gt;0</formula>
    </cfRule>
  </conditionalFormatting>
  <dataValidations count="2">
    <dataValidation imeMode="off" allowBlank="1" showInputMessage="1" showErrorMessage="1" sqref="P15:AC15 AF15:AR15 P19:P20 AC19:AC20 AH19:AU19 U20 Q19:AB19" xr:uid="{00000000-0002-0000-0000-000000000000}"/>
    <dataValidation type="list" allowBlank="1" showInputMessage="1" showErrorMessage="1" sqref="P21:R21" xr:uid="{00000000-0002-0000-0000-000001000000}">
      <formula1>"○,×"</formula1>
    </dataValidation>
  </dataValidations>
  <pageMargins left="0.74803149606299213" right="0.31496062992125984" top="0.55118110236220474" bottom="0.55118110236220474" header="0.35433070866141736" footer="0.35433070866141736"/>
  <pageSetup paperSize="9" scale="8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152400</xdr:rowOff>
                  </from>
                  <to>
                    <xdr:col>6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9FE8-3372-4F0F-8A71-430D8FAFBBB4}">
  <sheetPr>
    <tabColor rgb="FFFFFF00"/>
    <pageSetUpPr fitToPage="1"/>
  </sheetPr>
  <dimension ref="A1:BR38"/>
  <sheetViews>
    <sheetView topLeftCell="A22" workbookViewId="0">
      <selection activeCell="P31" sqref="P31:S31"/>
    </sheetView>
  </sheetViews>
  <sheetFormatPr defaultColWidth="1.625" defaultRowHeight="13.5" x14ac:dyDescent="0.1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26.25" customHeight="1" x14ac:dyDescent="0.15">
      <c r="A1" s="22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62" s="8" customFormat="1" ht="14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 t="s">
        <v>83</v>
      </c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62" s="8" customFormat="1" x14ac:dyDescent="0.15">
      <c r="A3" s="36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62" s="8" customForma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 t="s">
        <v>36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62" s="8" customFormat="1" ht="17.2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37" t="s">
        <v>0</v>
      </c>
      <c r="AE5" s="37"/>
      <c r="AF5" s="37"/>
      <c r="AG5" s="37"/>
      <c r="AH5" s="28" t="s">
        <v>85</v>
      </c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62" s="8" customFormat="1" ht="17.25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7" t="s">
        <v>1</v>
      </c>
      <c r="AE6" s="27"/>
      <c r="AF6" s="27"/>
      <c r="AG6" s="27"/>
      <c r="AH6" s="28" t="s">
        <v>45</v>
      </c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62" s="8" customFormat="1" ht="17.25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 t="s">
        <v>2</v>
      </c>
      <c r="AE7" s="27"/>
      <c r="AF7" s="27"/>
      <c r="AG7" s="27"/>
      <c r="AH7" s="28" t="s">
        <v>84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35"/>
      <c r="BA7" s="35"/>
      <c r="BB7" s="35"/>
    </row>
    <row r="8" spans="1:62" s="8" customForma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62" x14ac:dyDescent="0.15">
      <c r="A9" s="46" t="s">
        <v>70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</row>
    <row r="10" spans="1:62" ht="42.75" customHeight="1" x14ac:dyDescent="0.15">
      <c r="A10" s="29" t="s">
        <v>71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2" t="s">
        <v>72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4"/>
    </row>
    <row r="11" spans="1:62" ht="42.75" customHeight="1" x14ac:dyDescent="0.15">
      <c r="A11" s="29" t="s">
        <v>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2" t="s">
        <v>86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4"/>
    </row>
    <row r="12" spans="1:62" ht="23.25" customHeight="1" x14ac:dyDescent="0.15">
      <c r="A12" s="38" t="s">
        <v>81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7" t="s">
        <v>87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12"/>
      <c r="AM12" s="12" t="s">
        <v>10</v>
      </c>
      <c r="AN12" s="40" t="s">
        <v>54</v>
      </c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13" t="s">
        <v>56</v>
      </c>
    </row>
    <row r="13" spans="1:62" ht="23.25" customHeight="1" x14ac:dyDescent="0.15">
      <c r="A13" s="38" t="s">
        <v>82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 t="s">
        <v>84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12" t="s">
        <v>10</v>
      </c>
      <c r="AN13" s="40" t="s">
        <v>53</v>
      </c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13" t="s">
        <v>56</v>
      </c>
    </row>
    <row r="14" spans="1:62" ht="26.25" customHeight="1" x14ac:dyDescent="0.15">
      <c r="A14" s="41" t="s">
        <v>65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>
        <v>7604000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9" t="s">
        <v>6</v>
      </c>
      <c r="AC14" s="9"/>
      <c r="AD14" s="9"/>
      <c r="AE14" s="49" t="s">
        <v>76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50"/>
    </row>
    <row r="15" spans="1:62" ht="28.5" customHeight="1" x14ac:dyDescent="0.15">
      <c r="A15" s="62" t="s">
        <v>47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63">
        <v>44652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5" t="s">
        <v>5</v>
      </c>
      <c r="AE15" s="65"/>
      <c r="AF15" s="66">
        <v>45382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 t="s">
        <v>77</v>
      </c>
      <c r="AT15" s="69"/>
      <c r="AU15" s="69"/>
      <c r="AV15" s="69"/>
      <c r="AW15" s="69"/>
      <c r="AX15" s="69"/>
      <c r="AY15" s="69"/>
      <c r="AZ15" s="69"/>
      <c r="BA15" s="69"/>
      <c r="BB15" s="70"/>
    </row>
    <row r="16" spans="1:62" ht="32.25" customHeight="1" x14ac:dyDescent="0.15">
      <c r="A16" s="71" t="s">
        <v>42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74" t="s">
        <v>88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 t="s">
        <v>10</v>
      </c>
      <c r="AE16" s="76"/>
      <c r="AF16" s="77">
        <v>29351</v>
      </c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9" t="s">
        <v>24</v>
      </c>
      <c r="AT16" s="56"/>
      <c r="AU16" s="56"/>
      <c r="AV16" s="54">
        <f ca="1">IF(AF16="","",(YEAR(BF16)-YEAR(AF16)))</f>
        <v>43</v>
      </c>
      <c r="AW16" s="55"/>
      <c r="AX16" s="55"/>
      <c r="AY16" s="56" t="s">
        <v>9</v>
      </c>
      <c r="AZ16" s="56"/>
      <c r="BA16" s="56"/>
      <c r="BB16" s="57"/>
      <c r="BF16" s="58">
        <f ca="1">TODAY()</f>
        <v>45071</v>
      </c>
      <c r="BG16" s="59"/>
      <c r="BH16" s="59"/>
      <c r="BI16" s="60"/>
      <c r="BJ16" s="6" t="s">
        <v>26</v>
      </c>
    </row>
    <row r="17" spans="1:70" ht="48.75" customHeight="1" x14ac:dyDescent="0.15">
      <c r="A17" s="42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61" t="s">
        <v>41</v>
      </c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J17" s="5" t="s">
        <v>27</v>
      </c>
    </row>
    <row r="18" spans="1:70" ht="42" customHeight="1" x14ac:dyDescent="0.15">
      <c r="A18" s="42" t="s">
        <v>38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61" t="s">
        <v>89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F18" s="1"/>
      <c r="BG18" s="1"/>
    </row>
    <row r="19" spans="1:70" ht="21" customHeight="1" x14ac:dyDescent="0.15">
      <c r="A19" s="82" t="s">
        <v>39</v>
      </c>
      <c r="B19" s="83"/>
      <c r="C19" s="84"/>
      <c r="D19" s="91" t="s">
        <v>78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248">
        <v>44896</v>
      </c>
      <c r="Q19" s="249"/>
      <c r="R19" s="249"/>
      <c r="S19" s="249"/>
      <c r="T19" s="249"/>
      <c r="U19" s="249"/>
      <c r="V19" s="249"/>
      <c r="W19" s="249"/>
      <c r="X19" s="249"/>
      <c r="Y19" s="249"/>
      <c r="Z19" s="250"/>
      <c r="AA19" s="250"/>
      <c r="AB19" s="251"/>
      <c r="AC19" s="251"/>
      <c r="AD19" s="101" t="s">
        <v>5</v>
      </c>
      <c r="AE19" s="101"/>
      <c r="AF19" s="101"/>
      <c r="AG19" s="101"/>
      <c r="AH19" s="252">
        <v>45016</v>
      </c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104"/>
      <c r="AW19" s="105"/>
      <c r="AX19" s="105"/>
      <c r="AY19" s="105"/>
      <c r="AZ19" s="106"/>
      <c r="BA19" s="106"/>
      <c r="BB19" s="107"/>
      <c r="BF19" s="1"/>
      <c r="BG19" s="4"/>
    </row>
    <row r="20" spans="1:70" ht="21" customHeight="1" x14ac:dyDescent="0.15">
      <c r="A20" s="85"/>
      <c r="B20" s="86"/>
      <c r="C20" s="87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108">
        <f>(YEAR(AH19)-YEAR(P19))*12+MONTH(AH19)-MONTH(P19)+1</f>
        <v>4</v>
      </c>
      <c r="Q20" s="109"/>
      <c r="R20" s="109"/>
      <c r="S20" s="109"/>
      <c r="T20" s="109"/>
      <c r="U20" s="117" t="s">
        <v>51</v>
      </c>
      <c r="V20" s="117"/>
      <c r="W20" s="117"/>
      <c r="X20" s="117"/>
      <c r="Y20" s="117"/>
      <c r="Z20" s="117"/>
      <c r="AA20" s="117"/>
      <c r="AB20" s="118"/>
      <c r="AC20" s="119" t="str">
        <f>IF(P19&lt;P15,"任用期間（始）が研究期間外です！",IF(AH19&gt;AF15,"任用期間（終）が研究期間外です！",IF(P20&lt;1,"任用期間が１ヶ月未満です！",IF(P20&gt;12,"任用期間が１年を超えています！",""))))</f>
        <v/>
      </c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1"/>
      <c r="BF20" s="1"/>
      <c r="BG20" s="4"/>
    </row>
    <row r="21" spans="1:70" ht="51" customHeight="1" x14ac:dyDescent="0.15">
      <c r="A21" s="85"/>
      <c r="B21" s="86"/>
      <c r="C21" s="87"/>
      <c r="D21" s="122" t="s">
        <v>79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25" t="s">
        <v>57</v>
      </c>
      <c r="Q21" s="126"/>
      <c r="R21" s="127"/>
      <c r="S21" s="128" t="s">
        <v>58</v>
      </c>
      <c r="T21" s="129"/>
      <c r="U21" s="129"/>
      <c r="V21" s="129"/>
      <c r="W21" s="129"/>
      <c r="X21" s="129"/>
      <c r="Y21" s="129"/>
      <c r="Z21" s="129"/>
      <c r="AA21" s="129"/>
      <c r="AB21" s="130" t="s">
        <v>60</v>
      </c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2"/>
      <c r="BF21" s="1"/>
      <c r="BG21" s="4"/>
    </row>
    <row r="22" spans="1:70" ht="17.25" x14ac:dyDescent="0.15">
      <c r="A22" s="85"/>
      <c r="B22" s="86"/>
      <c r="C22" s="87"/>
      <c r="D22" s="110" t="s">
        <v>44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 t="s">
        <v>43</v>
      </c>
      <c r="Q22" s="112"/>
      <c r="R22" s="112"/>
      <c r="S22" s="112"/>
      <c r="T22" s="113">
        <v>5</v>
      </c>
      <c r="U22" s="113"/>
      <c r="V22" s="113"/>
      <c r="W22" s="113"/>
      <c r="X22" s="112" t="s">
        <v>3</v>
      </c>
      <c r="Y22" s="112"/>
      <c r="Z22" s="112"/>
      <c r="AA22" s="114">
        <v>25</v>
      </c>
      <c r="AB22" s="114"/>
      <c r="AC22" s="114"/>
      <c r="AD22" s="114"/>
      <c r="AE22" s="114"/>
      <c r="AF22" s="115" t="s">
        <v>8</v>
      </c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6"/>
    </row>
    <row r="23" spans="1:70" ht="30.75" customHeight="1" x14ac:dyDescent="0.15">
      <c r="A23" s="85"/>
      <c r="B23" s="86"/>
      <c r="C23" s="87"/>
      <c r="D23" s="133" t="s">
        <v>68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  <c r="P23" s="51" t="s">
        <v>90</v>
      </c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3"/>
    </row>
    <row r="24" spans="1:70" ht="14.25" x14ac:dyDescent="0.15">
      <c r="A24" s="85"/>
      <c r="B24" s="86"/>
      <c r="C24" s="87"/>
      <c r="D24" s="154" t="s">
        <v>30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8">
        <f>IF((BF25=0),"",BF25)</f>
        <v>110</v>
      </c>
      <c r="Q24" s="19"/>
      <c r="R24" s="19"/>
      <c r="S24" s="19"/>
      <c r="T24" s="19"/>
      <c r="U24" s="19"/>
      <c r="V24" s="19"/>
      <c r="W24" s="19"/>
      <c r="X24" s="20" t="s">
        <v>8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F24" s="155">
        <f>AA22</f>
        <v>25</v>
      </c>
      <c r="BG24" s="156"/>
      <c r="BH24" s="6" t="s">
        <v>11</v>
      </c>
    </row>
    <row r="25" spans="1:70" ht="16.5" customHeight="1" x14ac:dyDescent="0.15">
      <c r="A25" s="88"/>
      <c r="B25" s="89"/>
      <c r="C25" s="90"/>
      <c r="D25" s="157" t="s">
        <v>31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>
        <v>0</v>
      </c>
      <c r="Q25" s="159"/>
      <c r="R25" s="159"/>
      <c r="S25" s="159"/>
      <c r="T25" s="159"/>
      <c r="U25" s="159"/>
      <c r="V25" s="159"/>
      <c r="W25" s="159"/>
      <c r="X25" s="160" t="s">
        <v>8</v>
      </c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1"/>
      <c r="BC25" s="2"/>
      <c r="BD25" s="2"/>
      <c r="BE25" s="2"/>
      <c r="BF25" s="155">
        <f>ROUNDUP(BF24*4.4,0)</f>
        <v>110</v>
      </c>
      <c r="BG25" s="156"/>
      <c r="BH25" s="2" t="s">
        <v>12</v>
      </c>
      <c r="BI25" s="2"/>
      <c r="BJ25" s="2"/>
      <c r="BK25" s="2"/>
    </row>
    <row r="26" spans="1:70" ht="17.25" x14ac:dyDescent="0.15">
      <c r="A26" s="223" t="s">
        <v>40</v>
      </c>
      <c r="B26" s="224"/>
      <c r="C26" s="225"/>
      <c r="D26" s="232" t="s">
        <v>7</v>
      </c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4">
        <v>940</v>
      </c>
      <c r="Q26" s="235"/>
      <c r="R26" s="235"/>
      <c r="S26" s="235"/>
      <c r="T26" s="235"/>
      <c r="U26" s="235"/>
      <c r="V26" s="235"/>
      <c r="W26" s="235"/>
      <c r="X26" s="57" t="s">
        <v>6</v>
      </c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F26" s="237">
        <f>BF25+P25</f>
        <v>110</v>
      </c>
      <c r="BG26" s="156"/>
      <c r="BH26" s="6" t="s">
        <v>13</v>
      </c>
    </row>
    <row r="27" spans="1:70" ht="19.5" customHeight="1" x14ac:dyDescent="0.15">
      <c r="A27" s="226"/>
      <c r="B27" s="227"/>
      <c r="C27" s="228"/>
      <c r="D27" s="238" t="s">
        <v>29</v>
      </c>
      <c r="E27" s="239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141">
        <v>5000</v>
      </c>
      <c r="Q27" s="142"/>
      <c r="R27" s="142"/>
      <c r="S27" s="142"/>
      <c r="T27" s="142"/>
      <c r="U27" s="142"/>
      <c r="V27" s="142"/>
      <c r="W27" s="143"/>
      <c r="X27" s="144" t="s">
        <v>6</v>
      </c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F27" s="146">
        <f>BF26+(P26*P24)+P27</f>
        <v>108510</v>
      </c>
      <c r="BG27" s="147"/>
      <c r="BH27" s="6" t="s">
        <v>14</v>
      </c>
    </row>
    <row r="28" spans="1:70" ht="60" customHeight="1" x14ac:dyDescent="0.15">
      <c r="A28" s="226"/>
      <c r="B28" s="227"/>
      <c r="C28" s="228"/>
      <c r="D28" s="148" t="s">
        <v>28</v>
      </c>
      <c r="E28" s="149"/>
      <c r="F28" s="173" t="s">
        <v>32</v>
      </c>
      <c r="G28" s="173"/>
      <c r="H28" s="173"/>
      <c r="I28" s="173"/>
      <c r="J28" s="173"/>
      <c r="K28" s="173"/>
      <c r="L28" s="173"/>
      <c r="M28" s="173"/>
      <c r="N28" s="173"/>
      <c r="O28" s="174"/>
      <c r="P28" s="175" t="str">
        <f>IF(AND(AA22&gt;=29,BF35&gt;=16),"要加入","不要")</f>
        <v>不要</v>
      </c>
      <c r="Q28" s="175"/>
      <c r="R28" s="175"/>
      <c r="S28" s="175"/>
      <c r="T28" s="176">
        <f>IF(P28="要加入",BF28*BF29+BF28*BF30+BF28*BF31,0)</f>
        <v>0</v>
      </c>
      <c r="U28" s="177"/>
      <c r="V28" s="177"/>
      <c r="W28" s="177"/>
      <c r="X28" s="177"/>
      <c r="Y28" s="177"/>
      <c r="Z28" s="178" t="s">
        <v>6</v>
      </c>
      <c r="AA28" s="178"/>
      <c r="AB28" s="179" t="s">
        <v>67</v>
      </c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80"/>
      <c r="BF28" s="80">
        <f>ROUNDUP(BF27,-4)</f>
        <v>110000</v>
      </c>
      <c r="BG28" s="81"/>
      <c r="BH28" s="6" t="s">
        <v>15</v>
      </c>
    </row>
    <row r="29" spans="1:70" ht="47.25" customHeight="1" x14ac:dyDescent="0.15">
      <c r="A29" s="226"/>
      <c r="B29" s="227"/>
      <c r="C29" s="228"/>
      <c r="D29" s="150"/>
      <c r="E29" s="151"/>
      <c r="F29" s="162" t="s">
        <v>80</v>
      </c>
      <c r="G29" s="163"/>
      <c r="H29" s="163"/>
      <c r="I29" s="163"/>
      <c r="J29" s="163"/>
      <c r="K29" s="163"/>
      <c r="L29" s="163"/>
      <c r="M29" s="163"/>
      <c r="N29" s="163"/>
      <c r="O29" s="164"/>
      <c r="P29" s="165" t="str">
        <f>IF(P28="要加入","-",IF(AND(AA22&gt;=20,BF36&gt;=88000),"要加入","不要"))</f>
        <v>要加入</v>
      </c>
      <c r="Q29" s="166"/>
      <c r="R29" s="166"/>
      <c r="S29" s="167"/>
      <c r="T29" s="168">
        <f>IF(P29="要加入",BF28*BF29+BF28*BF30+BF28*BF31,0)</f>
        <v>14912.7</v>
      </c>
      <c r="U29" s="169"/>
      <c r="V29" s="169"/>
      <c r="W29" s="169"/>
      <c r="X29" s="169"/>
      <c r="Y29" s="169"/>
      <c r="Z29" s="170" t="s">
        <v>6</v>
      </c>
      <c r="AA29" s="170"/>
      <c r="AB29" s="171" t="s">
        <v>59</v>
      </c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2"/>
      <c r="BF29" s="139">
        <f>9.15/100</f>
        <v>9.1499999999999998E-2</v>
      </c>
      <c r="BG29" s="140"/>
      <c r="BH29" s="3" t="s">
        <v>16</v>
      </c>
    </row>
    <row r="30" spans="1:70" ht="27.95" customHeight="1" x14ac:dyDescent="0.15">
      <c r="A30" s="226"/>
      <c r="B30" s="227"/>
      <c r="C30" s="228"/>
      <c r="D30" s="150"/>
      <c r="E30" s="151"/>
      <c r="F30" s="163" t="s">
        <v>33</v>
      </c>
      <c r="G30" s="163"/>
      <c r="H30" s="163"/>
      <c r="I30" s="163"/>
      <c r="J30" s="163"/>
      <c r="K30" s="163"/>
      <c r="L30" s="163"/>
      <c r="M30" s="163"/>
      <c r="N30" s="163"/>
      <c r="O30" s="164"/>
      <c r="P30" s="247" t="str">
        <f ca="1">IF(AND(P28="不要",P29="不要"),"不要",IF(AV16&gt;=40,"要加入","不要"))</f>
        <v>要加入</v>
      </c>
      <c r="Q30" s="247"/>
      <c r="R30" s="247"/>
      <c r="S30" s="247"/>
      <c r="T30" s="168">
        <f ca="1">IF(P30="要加入",BF28*BF32,0)</f>
        <v>960.3</v>
      </c>
      <c r="U30" s="169"/>
      <c r="V30" s="169"/>
      <c r="W30" s="169"/>
      <c r="X30" s="169"/>
      <c r="Y30" s="169"/>
      <c r="Z30" s="136" t="s">
        <v>6</v>
      </c>
      <c r="AA30" s="136"/>
      <c r="AB30" s="137" t="s">
        <v>48</v>
      </c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8"/>
      <c r="BF30" s="139">
        <v>4.0469999999999999E-2</v>
      </c>
      <c r="BG30" s="140"/>
      <c r="BH30" s="3" t="s">
        <v>17</v>
      </c>
    </row>
    <row r="31" spans="1:70" ht="27.95" customHeight="1" x14ac:dyDescent="0.15">
      <c r="A31" s="226"/>
      <c r="B31" s="227"/>
      <c r="C31" s="228"/>
      <c r="D31" s="152"/>
      <c r="E31" s="153"/>
      <c r="F31" s="133" t="s">
        <v>61</v>
      </c>
      <c r="G31" s="134"/>
      <c r="H31" s="134"/>
      <c r="I31" s="134"/>
      <c r="J31" s="134"/>
      <c r="K31" s="134"/>
      <c r="L31" s="134"/>
      <c r="M31" s="134"/>
      <c r="N31" s="134"/>
      <c r="O31" s="135"/>
      <c r="P31" s="241" t="str">
        <f>IF(BF24&gt;=20,"要加入","不要")</f>
        <v>要加入</v>
      </c>
      <c r="Q31" s="241"/>
      <c r="R31" s="241"/>
      <c r="S31" s="241"/>
      <c r="T31" s="242">
        <f>IF(P31="要加入",BF27*BF33,BF27*BF34)</f>
        <v>1234.8437999999999</v>
      </c>
      <c r="U31" s="243"/>
      <c r="V31" s="243"/>
      <c r="W31" s="243"/>
      <c r="X31" s="243"/>
      <c r="Y31" s="243"/>
      <c r="Z31" s="244" t="s">
        <v>6</v>
      </c>
      <c r="AA31" s="244"/>
      <c r="AB31" s="245" t="s">
        <v>66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6"/>
      <c r="BF31" s="139">
        <v>3.5999999999999999E-3</v>
      </c>
      <c r="BG31" s="140"/>
      <c r="BH31" s="3" t="s">
        <v>21</v>
      </c>
      <c r="BI31" s="3"/>
      <c r="BJ31" s="3"/>
      <c r="BK31" s="3"/>
      <c r="BL31" s="3" t="s">
        <v>22</v>
      </c>
      <c r="BM31" s="3"/>
      <c r="BN31" s="3"/>
      <c r="BO31" s="3"/>
      <c r="BP31" s="3"/>
      <c r="BQ31" s="3"/>
    </row>
    <row r="32" spans="1:70" ht="24.75" customHeight="1" thickBot="1" x14ac:dyDescent="0.2">
      <c r="A32" s="226"/>
      <c r="B32" s="227"/>
      <c r="C32" s="228"/>
      <c r="D32" s="181" t="s">
        <v>34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2"/>
      <c r="P32" s="183">
        <f ca="1">ROUNDUP((BF27+T28+T29+T30+T31),-2)</f>
        <v>125700</v>
      </c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 t="s">
        <v>6</v>
      </c>
      <c r="AI32" s="184"/>
      <c r="AJ32" s="184"/>
      <c r="AK32" s="184"/>
      <c r="AL32" s="184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6"/>
      <c r="BF32" s="139">
        <v>8.7299999999999999E-3</v>
      </c>
      <c r="BG32" s="140"/>
      <c r="BH32" s="3" t="s">
        <v>20</v>
      </c>
      <c r="BI32" s="3"/>
      <c r="BJ32" s="3"/>
      <c r="BK32" s="3"/>
      <c r="BL32" s="3"/>
      <c r="BM32" s="3"/>
      <c r="BN32" s="3"/>
      <c r="BO32" s="3"/>
      <c r="BP32" s="3"/>
      <c r="BQ32" s="3"/>
      <c r="BR32" s="6" t="s">
        <v>93</v>
      </c>
    </row>
    <row r="33" spans="1:70" ht="24" customHeight="1" thickTop="1" x14ac:dyDescent="0.15">
      <c r="A33" s="226"/>
      <c r="B33" s="227"/>
      <c r="C33" s="228"/>
      <c r="D33" s="92" t="s">
        <v>35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187"/>
      <c r="P33" s="192">
        <f ca="1">IF(AC20="",P32*P20,"研究期間・任用期間を確認してください")</f>
        <v>502800</v>
      </c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8" t="s">
        <v>6</v>
      </c>
      <c r="AI33" s="198"/>
      <c r="AJ33" s="198"/>
      <c r="AK33" s="198"/>
      <c r="AL33" s="199"/>
      <c r="AM33" s="203" t="s">
        <v>25</v>
      </c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F33" s="205">
        <v>1.1379999999999999E-2</v>
      </c>
      <c r="BG33" s="206"/>
      <c r="BH33" s="7" t="s">
        <v>18</v>
      </c>
      <c r="BI33" s="3"/>
      <c r="BJ33" s="3"/>
      <c r="BK33" s="3"/>
      <c r="BL33" s="3"/>
      <c r="BM33" s="3"/>
      <c r="BN33" s="3"/>
      <c r="BO33" s="3"/>
      <c r="BP33" s="3"/>
      <c r="BQ33" s="3"/>
      <c r="BR33" s="6" t="s">
        <v>46</v>
      </c>
    </row>
    <row r="34" spans="1:70" ht="11.25" customHeight="1" x14ac:dyDescent="0.15">
      <c r="A34" s="226"/>
      <c r="B34" s="227"/>
      <c r="C34" s="22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9"/>
      <c r="P34" s="194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85"/>
      <c r="AI34" s="185"/>
      <c r="AJ34" s="185"/>
      <c r="AK34" s="185"/>
      <c r="AL34" s="200"/>
      <c r="AM34" s="207">
        <f ca="1">IF(P14="","",(P33/P14))</f>
        <v>6.6123093108890058E-2</v>
      </c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F34" s="205">
        <v>2.8800000000000002E-3</v>
      </c>
      <c r="BG34" s="206"/>
      <c r="BH34" s="7" t="s">
        <v>19</v>
      </c>
      <c r="BI34" s="3"/>
      <c r="BJ34" s="3"/>
      <c r="BK34" s="3"/>
      <c r="BL34" s="7" t="s">
        <v>23</v>
      </c>
      <c r="BM34" s="3"/>
      <c r="BN34" s="3"/>
      <c r="BO34" s="3"/>
      <c r="BP34" s="3"/>
      <c r="BQ34" s="3"/>
    </row>
    <row r="35" spans="1:70" ht="11.25" customHeight="1" thickBot="1" x14ac:dyDescent="0.2">
      <c r="A35" s="229"/>
      <c r="B35" s="230"/>
      <c r="C35" s="231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1"/>
      <c r="P35" s="196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201"/>
      <c r="AI35" s="201"/>
      <c r="AJ35" s="201"/>
      <c r="AK35" s="201"/>
      <c r="AL35" s="202"/>
      <c r="AM35" s="207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F35" s="220">
        <f>INT(T22*52/12)</f>
        <v>21</v>
      </c>
      <c r="BG35" s="221"/>
      <c r="BH35" s="7" t="s">
        <v>49</v>
      </c>
      <c r="BI35" s="7"/>
      <c r="BJ35" s="7"/>
      <c r="BK35" s="7"/>
      <c r="BL35" s="7"/>
      <c r="BM35" s="7"/>
      <c r="BN35" s="7"/>
      <c r="BO35" s="7"/>
      <c r="BP35" s="7"/>
      <c r="BQ35" s="7"/>
    </row>
    <row r="36" spans="1:70" s="17" customFormat="1" ht="18.75" customHeight="1" thickTop="1" x14ac:dyDescent="0.15">
      <c r="A36" s="14" t="s">
        <v>62</v>
      </c>
      <c r="B36" s="14"/>
      <c r="C36" s="15"/>
      <c r="D36" s="14"/>
      <c r="E36" s="15"/>
      <c r="F36" s="15"/>
      <c r="G36" s="14"/>
      <c r="H36" s="14"/>
      <c r="I36" s="14"/>
      <c r="J36" s="15"/>
      <c r="K36" s="14"/>
      <c r="L36" s="14"/>
      <c r="M36" s="14"/>
      <c r="N36" s="14"/>
      <c r="O36" s="14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F36" s="222">
        <f>P26*AA22*52/12</f>
        <v>101833.33333333333</v>
      </c>
      <c r="BG36" s="222"/>
      <c r="BH36" s="17" t="s">
        <v>50</v>
      </c>
    </row>
    <row r="37" spans="1:70" s="17" customFormat="1" ht="17.25" customHeight="1" x14ac:dyDescent="0.15">
      <c r="A37" s="209" t="s">
        <v>74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1" t="s">
        <v>63</v>
      </c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3"/>
      <c r="BF37" s="219"/>
      <c r="BG37" s="219"/>
    </row>
    <row r="38" spans="1:70" s="17" customFormat="1" ht="32.25" customHeight="1" x14ac:dyDescent="0.15">
      <c r="A38" s="217" t="s">
        <v>64</v>
      </c>
      <c r="B38" s="217"/>
      <c r="C38" s="217"/>
      <c r="D38" s="217"/>
      <c r="E38" s="217"/>
      <c r="F38" s="218" t="s">
        <v>91</v>
      </c>
      <c r="G38" s="218"/>
      <c r="H38" s="218"/>
      <c r="I38" s="218"/>
      <c r="J38" s="218"/>
      <c r="K38" s="218"/>
      <c r="L38" s="218"/>
      <c r="M38" s="218"/>
      <c r="N38" s="218"/>
      <c r="O38" s="218"/>
      <c r="P38" s="214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6"/>
      <c r="BF38" s="219"/>
      <c r="BG38" s="219"/>
    </row>
  </sheetData>
  <mergeCells count="132">
    <mergeCell ref="A1:BB1"/>
    <mergeCell ref="A2:AM2"/>
    <mergeCell ref="AN2:BB2"/>
    <mergeCell ref="A3:BB3"/>
    <mergeCell ref="A4:AB4"/>
    <mergeCell ref="AC4:BB4"/>
    <mergeCell ref="A7:AC7"/>
    <mergeCell ref="AD7:AG7"/>
    <mergeCell ref="AH7:AY7"/>
    <mergeCell ref="AZ7:BB7"/>
    <mergeCell ref="A8:BB8"/>
    <mergeCell ref="A9:BB9"/>
    <mergeCell ref="A5:AC5"/>
    <mergeCell ref="AD5:AG5"/>
    <mergeCell ref="AH5:BB5"/>
    <mergeCell ref="A6:AC6"/>
    <mergeCell ref="AD6:AG6"/>
    <mergeCell ref="AH6:BB6"/>
    <mergeCell ref="A13:O13"/>
    <mergeCell ref="P13:AL13"/>
    <mergeCell ref="AN13:BA13"/>
    <mergeCell ref="A14:O14"/>
    <mergeCell ref="P14:AA14"/>
    <mergeCell ref="AE14:BB14"/>
    <mergeCell ref="A10:O10"/>
    <mergeCell ref="P10:BB10"/>
    <mergeCell ref="A11:O11"/>
    <mergeCell ref="P11:BB11"/>
    <mergeCell ref="A12:O12"/>
    <mergeCell ref="P12:AK12"/>
    <mergeCell ref="AN12:BA12"/>
    <mergeCell ref="AV16:AX16"/>
    <mergeCell ref="AY16:AZ16"/>
    <mergeCell ref="BA16:BB16"/>
    <mergeCell ref="BF16:BI16"/>
    <mergeCell ref="A17:O17"/>
    <mergeCell ref="P17:BB17"/>
    <mergeCell ref="A15:O15"/>
    <mergeCell ref="P15:AC15"/>
    <mergeCell ref="AD15:AE15"/>
    <mergeCell ref="AF15:AR15"/>
    <mergeCell ref="AS15:BB15"/>
    <mergeCell ref="A16:O16"/>
    <mergeCell ref="P16:AC16"/>
    <mergeCell ref="AD16:AE16"/>
    <mergeCell ref="AF16:AR16"/>
    <mergeCell ref="AS16:AU16"/>
    <mergeCell ref="U20:AB20"/>
    <mergeCell ref="AC20:BB20"/>
    <mergeCell ref="D21:O21"/>
    <mergeCell ref="P21:R21"/>
    <mergeCell ref="S21:AA21"/>
    <mergeCell ref="AB21:BB21"/>
    <mergeCell ref="A18:O18"/>
    <mergeCell ref="P18:BB18"/>
    <mergeCell ref="A19:C25"/>
    <mergeCell ref="D19:O20"/>
    <mergeCell ref="P19:AC19"/>
    <mergeCell ref="AD19:AG19"/>
    <mergeCell ref="AH19:AU19"/>
    <mergeCell ref="AV19:AY19"/>
    <mergeCell ref="AZ19:BB19"/>
    <mergeCell ref="P20:T20"/>
    <mergeCell ref="D23:O23"/>
    <mergeCell ref="P23:BB23"/>
    <mergeCell ref="D24:O24"/>
    <mergeCell ref="P24:W24"/>
    <mergeCell ref="X24:BB24"/>
    <mergeCell ref="BF24:BG24"/>
    <mergeCell ref="D22:O22"/>
    <mergeCell ref="P22:S22"/>
    <mergeCell ref="T22:W22"/>
    <mergeCell ref="X22:Z22"/>
    <mergeCell ref="AA22:AE22"/>
    <mergeCell ref="AF22:BB22"/>
    <mergeCell ref="D28:E31"/>
    <mergeCell ref="F28:O28"/>
    <mergeCell ref="P28:S28"/>
    <mergeCell ref="T28:Y28"/>
    <mergeCell ref="Z28:AA28"/>
    <mergeCell ref="AB28:BB28"/>
    <mergeCell ref="BF28:BG28"/>
    <mergeCell ref="D25:O25"/>
    <mergeCell ref="P25:W25"/>
    <mergeCell ref="X25:BB25"/>
    <mergeCell ref="BF25:BG25"/>
    <mergeCell ref="D26:O26"/>
    <mergeCell ref="P26:W26"/>
    <mergeCell ref="X26:BB26"/>
    <mergeCell ref="BF26:BG26"/>
    <mergeCell ref="D27:O27"/>
    <mergeCell ref="F29:O29"/>
    <mergeCell ref="BF29:BG29"/>
    <mergeCell ref="P27:W27"/>
    <mergeCell ref="X27:BB27"/>
    <mergeCell ref="BF27:BG27"/>
    <mergeCell ref="F31:O31"/>
    <mergeCell ref="P31:S31"/>
    <mergeCell ref="T31:Y31"/>
    <mergeCell ref="Z31:AA31"/>
    <mergeCell ref="AB31:BB31"/>
    <mergeCell ref="BF31:BG31"/>
    <mergeCell ref="F30:O30"/>
    <mergeCell ref="P30:S30"/>
    <mergeCell ref="T30:Y30"/>
    <mergeCell ref="Z30:AA30"/>
    <mergeCell ref="AB30:BB30"/>
    <mergeCell ref="BF30:BG30"/>
    <mergeCell ref="BF36:BG36"/>
    <mergeCell ref="A37:O37"/>
    <mergeCell ref="P37:BB38"/>
    <mergeCell ref="BF37:BG37"/>
    <mergeCell ref="A38:E38"/>
    <mergeCell ref="F38:O38"/>
    <mergeCell ref="BF38:BG38"/>
    <mergeCell ref="A26:C35"/>
    <mergeCell ref="D32:O32"/>
    <mergeCell ref="P32:AG32"/>
    <mergeCell ref="AH32:BB32"/>
    <mergeCell ref="BF32:BG32"/>
    <mergeCell ref="D33:O35"/>
    <mergeCell ref="P33:AG35"/>
    <mergeCell ref="AH33:AL35"/>
    <mergeCell ref="AM33:BB33"/>
    <mergeCell ref="BF33:BG33"/>
    <mergeCell ref="AM34:BB35"/>
    <mergeCell ref="BF34:BG34"/>
    <mergeCell ref="BF35:BG35"/>
    <mergeCell ref="P29:S29"/>
    <mergeCell ref="T29:Y29"/>
    <mergeCell ref="Z29:AA29"/>
    <mergeCell ref="AB29:BB29"/>
  </mergeCells>
  <phoneticPr fontId="1"/>
  <conditionalFormatting sqref="AC20:BB20">
    <cfRule type="notContainsBlanks" dxfId="1" priority="1">
      <formula>LEN(TRIM(AC20))&gt;0</formula>
    </cfRule>
  </conditionalFormatting>
  <dataValidations count="2">
    <dataValidation type="list" allowBlank="1" showInputMessage="1" showErrorMessage="1" sqref="P21:R21" xr:uid="{32AF8405-939E-4EF5-9346-C06F73D0BADC}">
      <formula1>"○,×"</formula1>
    </dataValidation>
    <dataValidation imeMode="off" allowBlank="1" showInputMessage="1" showErrorMessage="1" sqref="P15:AC15 AF15:AR15 P19:P20 AC19:AC20 AH19:AU19 U20 Q19:AB19" xr:uid="{10841E42-F734-4002-9D10-62D6A1F94C40}"/>
  </dataValidations>
  <pageMargins left="0.74803149606299213" right="0.31496062992125984" top="0.55118110236220474" bottom="0.55118110236220474" header="0.35433070866141736" footer="0.35433070866141736"/>
  <pageSetup paperSize="9" scale="8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152400</xdr:rowOff>
                  </from>
                  <to>
                    <xdr:col>6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5708-9A2F-4F76-B50D-4A85A7C27B96}">
  <sheetPr>
    <tabColor rgb="FFFF0000"/>
    <pageSetUpPr fitToPage="1"/>
  </sheetPr>
  <dimension ref="A1:BS38"/>
  <sheetViews>
    <sheetView workbookViewId="0">
      <selection activeCell="D26" sqref="D26:BB35"/>
    </sheetView>
  </sheetViews>
  <sheetFormatPr defaultColWidth="1.625" defaultRowHeight="13.5" x14ac:dyDescent="0.1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26.25" customHeight="1" x14ac:dyDescent="0.15">
      <c r="A1" s="22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62" s="8" customFormat="1" ht="14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 t="s">
        <v>52</v>
      </c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62" s="8" customFormat="1" x14ac:dyDescent="0.15">
      <c r="A3" s="36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62" s="8" customForma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 t="s">
        <v>36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62" s="8" customFormat="1" ht="17.2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37" t="s">
        <v>0</v>
      </c>
      <c r="AE5" s="37"/>
      <c r="AF5" s="37"/>
      <c r="AG5" s="37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62" s="8" customFormat="1" ht="17.25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7" t="s">
        <v>1</v>
      </c>
      <c r="AE6" s="27"/>
      <c r="AF6" s="27"/>
      <c r="AG6" s="27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62" s="8" customFormat="1" ht="17.25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 t="s">
        <v>2</v>
      </c>
      <c r="AE7" s="27"/>
      <c r="AF7" s="27"/>
      <c r="AG7" s="27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35"/>
      <c r="BA7" s="35"/>
      <c r="BB7" s="35"/>
    </row>
    <row r="8" spans="1:62" s="8" customForma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62" x14ac:dyDescent="0.15">
      <c r="A9" s="46" t="s">
        <v>70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</row>
    <row r="10" spans="1:62" ht="42.75" customHeight="1" x14ac:dyDescent="0.15">
      <c r="A10" s="29" t="s">
        <v>71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2" t="s">
        <v>72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4"/>
    </row>
    <row r="11" spans="1:62" ht="42.75" customHeight="1" x14ac:dyDescent="0.15">
      <c r="A11" s="29" t="s">
        <v>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2" t="s">
        <v>75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4"/>
    </row>
    <row r="12" spans="1:62" ht="23.25" customHeight="1" x14ac:dyDescent="0.15">
      <c r="A12" s="38" t="s">
        <v>81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 t="s">
        <v>55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12"/>
      <c r="AM12" s="12" t="s">
        <v>10</v>
      </c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13" t="s">
        <v>56</v>
      </c>
    </row>
    <row r="13" spans="1:62" ht="23.25" customHeight="1" x14ac:dyDescent="0.15">
      <c r="A13" s="38" t="s">
        <v>82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12" t="s">
        <v>10</v>
      </c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13" t="s">
        <v>56</v>
      </c>
    </row>
    <row r="14" spans="1:62" ht="26.25" customHeight="1" x14ac:dyDescent="0.15">
      <c r="A14" s="41" t="s">
        <v>65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9" t="s">
        <v>6</v>
      </c>
      <c r="AC14" s="9"/>
      <c r="AD14" s="9"/>
      <c r="AE14" s="49" t="s">
        <v>76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50"/>
    </row>
    <row r="15" spans="1:62" ht="28.5" customHeight="1" x14ac:dyDescent="0.15">
      <c r="A15" s="62" t="s">
        <v>47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5" t="s">
        <v>5</v>
      </c>
      <c r="AE15" s="65"/>
      <c r="AF15" s="66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 t="s">
        <v>77</v>
      </c>
      <c r="AT15" s="69"/>
      <c r="AU15" s="69"/>
      <c r="AV15" s="69"/>
      <c r="AW15" s="69"/>
      <c r="AX15" s="69"/>
      <c r="AY15" s="69"/>
      <c r="AZ15" s="69"/>
      <c r="BA15" s="69"/>
      <c r="BB15" s="70"/>
    </row>
    <row r="16" spans="1:62" ht="32.25" customHeight="1" x14ac:dyDescent="0.15">
      <c r="A16" s="71" t="s">
        <v>42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74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 t="s">
        <v>10</v>
      </c>
      <c r="AE16" s="76"/>
      <c r="AF16" s="77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9" t="s">
        <v>24</v>
      </c>
      <c r="AT16" s="56"/>
      <c r="AU16" s="56"/>
      <c r="AV16" s="54" t="str">
        <f>IF(AF16="","",(YEAR(BF16)-YEAR(AF16)))</f>
        <v/>
      </c>
      <c r="AW16" s="55"/>
      <c r="AX16" s="55"/>
      <c r="AY16" s="56" t="s">
        <v>9</v>
      </c>
      <c r="AZ16" s="56"/>
      <c r="BA16" s="56"/>
      <c r="BB16" s="57"/>
      <c r="BF16" s="58">
        <f ca="1">TODAY()</f>
        <v>45071</v>
      </c>
      <c r="BG16" s="59"/>
      <c r="BH16" s="59"/>
      <c r="BI16" s="60"/>
      <c r="BJ16" s="6" t="s">
        <v>26</v>
      </c>
    </row>
    <row r="17" spans="1:71" ht="48.75" customHeight="1" x14ac:dyDescent="0.15">
      <c r="A17" s="42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J17" s="5" t="s">
        <v>27</v>
      </c>
    </row>
    <row r="18" spans="1:71" ht="42" customHeight="1" x14ac:dyDescent="0.15">
      <c r="A18" s="42" t="s">
        <v>38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F18" s="1"/>
      <c r="BG18" s="1"/>
    </row>
    <row r="19" spans="1:71" ht="21" customHeight="1" x14ac:dyDescent="0.15">
      <c r="A19" s="82" t="s">
        <v>39</v>
      </c>
      <c r="B19" s="83"/>
      <c r="C19" s="84"/>
      <c r="D19" s="91" t="s">
        <v>78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248"/>
      <c r="Q19" s="249"/>
      <c r="R19" s="249"/>
      <c r="S19" s="249"/>
      <c r="T19" s="249"/>
      <c r="U19" s="249"/>
      <c r="V19" s="249"/>
      <c r="W19" s="249"/>
      <c r="X19" s="249"/>
      <c r="Y19" s="249"/>
      <c r="Z19" s="250"/>
      <c r="AA19" s="250"/>
      <c r="AB19" s="251"/>
      <c r="AC19" s="251"/>
      <c r="AD19" s="101" t="s">
        <v>5</v>
      </c>
      <c r="AE19" s="101"/>
      <c r="AF19" s="101"/>
      <c r="AG19" s="101"/>
      <c r="AH19" s="252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104"/>
      <c r="AW19" s="105"/>
      <c r="AX19" s="105"/>
      <c r="AY19" s="105"/>
      <c r="AZ19" s="106"/>
      <c r="BA19" s="106"/>
      <c r="BB19" s="107"/>
      <c r="BF19" s="1"/>
      <c r="BG19" s="4"/>
    </row>
    <row r="20" spans="1:71" ht="21" customHeight="1" x14ac:dyDescent="0.15">
      <c r="A20" s="85"/>
      <c r="B20" s="86"/>
      <c r="C20" s="87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108">
        <f>(YEAR(AH19)-YEAR(P19))*12+MONTH(AH19)-MONTH(P19)+1</f>
        <v>1</v>
      </c>
      <c r="Q20" s="109"/>
      <c r="R20" s="109"/>
      <c r="S20" s="109"/>
      <c r="T20" s="109"/>
      <c r="U20" s="117" t="s">
        <v>51</v>
      </c>
      <c r="V20" s="117"/>
      <c r="W20" s="117"/>
      <c r="X20" s="117"/>
      <c r="Y20" s="117"/>
      <c r="Z20" s="117"/>
      <c r="AA20" s="117"/>
      <c r="AB20" s="118"/>
      <c r="AC20" s="119" t="str">
        <f>IF(P19&lt;P15,"任用期間（始）が研究期間外です！",IF(AH19&gt;AF15,"任用期間（終）が研究期間外です！",IF(P20&lt;1,"任用期間が１ヶ月未満です！",IF(P20&gt;12,"任用期間が１年を超えています！",""))))</f>
        <v/>
      </c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1"/>
      <c r="BF20" s="1"/>
      <c r="BG20" s="4"/>
    </row>
    <row r="21" spans="1:71" ht="51" customHeight="1" x14ac:dyDescent="0.15">
      <c r="A21" s="85"/>
      <c r="B21" s="86"/>
      <c r="C21" s="87"/>
      <c r="D21" s="122" t="s">
        <v>79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25" t="s">
        <v>57</v>
      </c>
      <c r="Q21" s="126"/>
      <c r="R21" s="127"/>
      <c r="S21" s="128" t="s">
        <v>58</v>
      </c>
      <c r="T21" s="129"/>
      <c r="U21" s="129"/>
      <c r="V21" s="129"/>
      <c r="W21" s="129"/>
      <c r="X21" s="129"/>
      <c r="Y21" s="129"/>
      <c r="Z21" s="129"/>
      <c r="AA21" s="129"/>
      <c r="AB21" s="130" t="s">
        <v>60</v>
      </c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2"/>
      <c r="BF21" s="1"/>
      <c r="BG21" s="4"/>
    </row>
    <row r="22" spans="1:71" ht="17.25" x14ac:dyDescent="0.15">
      <c r="A22" s="85"/>
      <c r="B22" s="86"/>
      <c r="C22" s="87"/>
      <c r="D22" s="110" t="s">
        <v>44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 t="s">
        <v>43</v>
      </c>
      <c r="Q22" s="112"/>
      <c r="R22" s="112"/>
      <c r="S22" s="112"/>
      <c r="T22" s="113"/>
      <c r="U22" s="113"/>
      <c r="V22" s="113"/>
      <c r="W22" s="113"/>
      <c r="X22" s="112" t="s">
        <v>3</v>
      </c>
      <c r="Y22" s="112"/>
      <c r="Z22" s="112"/>
      <c r="AA22" s="114"/>
      <c r="AB22" s="114"/>
      <c r="AC22" s="114"/>
      <c r="AD22" s="114"/>
      <c r="AE22" s="114"/>
      <c r="AF22" s="115" t="s">
        <v>8</v>
      </c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6"/>
    </row>
    <row r="23" spans="1:71" ht="30.75" customHeight="1" x14ac:dyDescent="0.15">
      <c r="A23" s="85"/>
      <c r="B23" s="86"/>
      <c r="C23" s="87"/>
      <c r="D23" s="133" t="s">
        <v>68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3"/>
    </row>
    <row r="24" spans="1:71" ht="14.25" x14ac:dyDescent="0.15">
      <c r="A24" s="85"/>
      <c r="B24" s="86"/>
      <c r="C24" s="87"/>
      <c r="D24" s="154" t="s">
        <v>30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8" t="e">
        <f>IF((#REF!=0),"",#REF!)</f>
        <v>#REF!</v>
      </c>
      <c r="Q24" s="19"/>
      <c r="R24" s="19"/>
      <c r="S24" s="19"/>
      <c r="T24" s="19"/>
      <c r="U24" s="19"/>
      <c r="V24" s="19"/>
      <c r="W24" s="19"/>
      <c r="X24" s="20" t="s">
        <v>8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F24" s="219"/>
      <c r="BG24" s="219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</row>
    <row r="25" spans="1:71" ht="16.5" customHeight="1" x14ac:dyDescent="0.15">
      <c r="A25" s="88"/>
      <c r="B25" s="89"/>
      <c r="C25" s="90"/>
      <c r="D25" s="157" t="s">
        <v>31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159"/>
      <c r="R25" s="159"/>
      <c r="S25" s="159"/>
      <c r="T25" s="159"/>
      <c r="U25" s="159"/>
      <c r="V25" s="159"/>
      <c r="W25" s="159"/>
      <c r="X25" s="160" t="s">
        <v>8</v>
      </c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1"/>
      <c r="BC25" s="2"/>
      <c r="BD25" s="2"/>
      <c r="BE25" s="2"/>
    </row>
    <row r="26" spans="1:71" x14ac:dyDescent="0.15">
      <c r="A26" s="223" t="s">
        <v>40</v>
      </c>
      <c r="B26" s="224"/>
      <c r="C26" s="225"/>
      <c r="D26" s="253" t="s">
        <v>92</v>
      </c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5"/>
    </row>
    <row r="27" spans="1:71" ht="19.5" customHeight="1" x14ac:dyDescent="0.15">
      <c r="A27" s="226"/>
      <c r="B27" s="227"/>
      <c r="C27" s="228"/>
      <c r="D27" s="256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8"/>
    </row>
    <row r="28" spans="1:71" ht="60" customHeight="1" x14ac:dyDescent="0.15">
      <c r="A28" s="226"/>
      <c r="B28" s="227"/>
      <c r="C28" s="228"/>
      <c r="D28" s="256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8"/>
    </row>
    <row r="29" spans="1:71" ht="47.25" customHeight="1" x14ac:dyDescent="0.15">
      <c r="A29" s="226"/>
      <c r="B29" s="227"/>
      <c r="C29" s="228"/>
      <c r="D29" s="256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8"/>
    </row>
    <row r="30" spans="1:71" ht="27.95" customHeight="1" x14ac:dyDescent="0.15">
      <c r="A30" s="226"/>
      <c r="B30" s="227"/>
      <c r="C30" s="228"/>
      <c r="D30" s="256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8"/>
    </row>
    <row r="31" spans="1:71" ht="27.95" customHeight="1" x14ac:dyDescent="0.15">
      <c r="A31" s="226"/>
      <c r="B31" s="227"/>
      <c r="C31" s="228"/>
      <c r="D31" s="256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8"/>
    </row>
    <row r="32" spans="1:71" ht="24.75" customHeight="1" x14ac:dyDescent="0.15">
      <c r="A32" s="226"/>
      <c r="B32" s="227"/>
      <c r="C32" s="228"/>
      <c r="D32" s="256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8"/>
    </row>
    <row r="33" spans="1:71" ht="24" customHeight="1" x14ac:dyDescent="0.15">
      <c r="A33" s="226"/>
      <c r="B33" s="227"/>
      <c r="C33" s="228"/>
      <c r="D33" s="256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8"/>
    </row>
    <row r="34" spans="1:71" ht="11.25" customHeight="1" x14ac:dyDescent="0.15">
      <c r="A34" s="226"/>
      <c r="B34" s="227"/>
      <c r="C34" s="228"/>
      <c r="D34" s="256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8"/>
    </row>
    <row r="35" spans="1:71" ht="11.25" customHeight="1" x14ac:dyDescent="0.15">
      <c r="A35" s="229"/>
      <c r="B35" s="230"/>
      <c r="C35" s="231"/>
      <c r="D35" s="259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1"/>
    </row>
    <row r="36" spans="1:71" s="17" customFormat="1" ht="18.75" customHeight="1" x14ac:dyDescent="0.15">
      <c r="A36" s="14" t="s">
        <v>62</v>
      </c>
      <c r="B36" s="14"/>
      <c r="C36" s="15"/>
      <c r="D36" s="14"/>
      <c r="E36" s="15"/>
      <c r="F36" s="15"/>
      <c r="G36" s="14"/>
      <c r="H36" s="14"/>
      <c r="I36" s="14"/>
      <c r="J36" s="15"/>
      <c r="K36" s="14"/>
      <c r="L36" s="14"/>
      <c r="M36" s="14"/>
      <c r="N36" s="14"/>
      <c r="O36" s="14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71" s="17" customFormat="1" ht="17.25" customHeight="1" x14ac:dyDescent="0.15">
      <c r="A37" s="209" t="s">
        <v>74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1" t="s">
        <v>63</v>
      </c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3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71" s="17" customFormat="1" ht="32.25" customHeight="1" x14ac:dyDescent="0.15">
      <c r="A38" s="217" t="s">
        <v>64</v>
      </c>
      <c r="B38" s="217"/>
      <c r="C38" s="217"/>
      <c r="D38" s="217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4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</sheetData>
  <mergeCells count="84">
    <mergeCell ref="A37:O37"/>
    <mergeCell ref="P37:BB38"/>
    <mergeCell ref="A38:E38"/>
    <mergeCell ref="F38:O38"/>
    <mergeCell ref="BF24:BG24"/>
    <mergeCell ref="D26:BB35"/>
    <mergeCell ref="D25:O25"/>
    <mergeCell ref="P25:W25"/>
    <mergeCell ref="X25:BB25"/>
    <mergeCell ref="A26:C35"/>
    <mergeCell ref="D23:O23"/>
    <mergeCell ref="P23:BB23"/>
    <mergeCell ref="D24:O24"/>
    <mergeCell ref="P24:W24"/>
    <mergeCell ref="X24:BB24"/>
    <mergeCell ref="AB21:BB21"/>
    <mergeCell ref="D22:O22"/>
    <mergeCell ref="P22:S22"/>
    <mergeCell ref="T22:W22"/>
    <mergeCell ref="X22:Z22"/>
    <mergeCell ref="AA22:AE22"/>
    <mergeCell ref="A18:O18"/>
    <mergeCell ref="P18:BB18"/>
    <mergeCell ref="A19:C25"/>
    <mergeCell ref="D19:O20"/>
    <mergeCell ref="P19:AC19"/>
    <mergeCell ref="AD19:AG19"/>
    <mergeCell ref="AH19:AU19"/>
    <mergeCell ref="AV19:AY19"/>
    <mergeCell ref="AZ19:BB19"/>
    <mergeCell ref="P20:T20"/>
    <mergeCell ref="AF22:BB22"/>
    <mergeCell ref="U20:AB20"/>
    <mergeCell ref="AC20:BB20"/>
    <mergeCell ref="D21:O21"/>
    <mergeCell ref="P21:R21"/>
    <mergeCell ref="S21:AA21"/>
    <mergeCell ref="AV16:AX16"/>
    <mergeCell ref="AY16:AZ16"/>
    <mergeCell ref="BA16:BB16"/>
    <mergeCell ref="BF16:BI16"/>
    <mergeCell ref="A17:O17"/>
    <mergeCell ref="P17:BB17"/>
    <mergeCell ref="A16:O16"/>
    <mergeCell ref="P16:AC16"/>
    <mergeCell ref="AD16:AE16"/>
    <mergeCell ref="AF16:AR16"/>
    <mergeCell ref="AS16:AU16"/>
    <mergeCell ref="A15:O15"/>
    <mergeCell ref="P15:AC15"/>
    <mergeCell ref="AD15:AE15"/>
    <mergeCell ref="AF15:AR15"/>
    <mergeCell ref="AS15:BB15"/>
    <mergeCell ref="A13:O13"/>
    <mergeCell ref="P13:AL13"/>
    <mergeCell ref="AN13:BA13"/>
    <mergeCell ref="A14:O14"/>
    <mergeCell ref="P14:AA14"/>
    <mergeCell ref="AE14:BB14"/>
    <mergeCell ref="A10:O10"/>
    <mergeCell ref="P10:BB10"/>
    <mergeCell ref="A11:O11"/>
    <mergeCell ref="P11:BB11"/>
    <mergeCell ref="A12:O12"/>
    <mergeCell ref="P12:AK12"/>
    <mergeCell ref="AN12:BA12"/>
    <mergeCell ref="A9:BB9"/>
    <mergeCell ref="A5:AC5"/>
    <mergeCell ref="AD5:AG5"/>
    <mergeCell ref="AH5:BB5"/>
    <mergeCell ref="A6:AC6"/>
    <mergeCell ref="AD6:AG6"/>
    <mergeCell ref="AH6:BB6"/>
    <mergeCell ref="A7:AC7"/>
    <mergeCell ref="AD7:AG7"/>
    <mergeCell ref="AH7:AY7"/>
    <mergeCell ref="AZ7:BB7"/>
    <mergeCell ref="A8:BB8"/>
    <mergeCell ref="A1:BB1"/>
    <mergeCell ref="A2:AM2"/>
    <mergeCell ref="AN2:BB2"/>
    <mergeCell ref="A3:BB3"/>
    <mergeCell ref="A4:AB4"/>
    <mergeCell ref="AC4:BB4"/>
  </mergeCells>
  <phoneticPr fontId="1"/>
  <conditionalFormatting sqref="AC20:BB20">
    <cfRule type="notContainsBlanks" dxfId="0" priority="1">
      <formula>LEN(TRIM(AC20))&gt;0</formula>
    </cfRule>
  </conditionalFormatting>
  <dataValidations count="2">
    <dataValidation type="list" allowBlank="1" showInputMessage="1" showErrorMessage="1" sqref="P21:R21" xr:uid="{97AE4073-0D58-4F84-915B-C7EC231FCD3E}">
      <formula1>"○,×"</formula1>
    </dataValidation>
    <dataValidation imeMode="off" allowBlank="1" showInputMessage="1" showErrorMessage="1" sqref="P15:AC15 AF15:AR15 P19:P20 AC19:AC20 AH19:AU19 U20 Q19:AB19" xr:uid="{9775ACE0-12C3-40E6-BA8E-4CD00830BEE2}"/>
  </dataValidations>
  <pageMargins left="0.74803149606299213" right="0.31496062992125984" top="0.55118110236220474" bottom="0.55118110236220474" header="0.35433070866141736" footer="0.35433070866141736"/>
  <pageSetup paperSize="9" scale="8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152400</xdr:rowOff>
                  </from>
                  <to>
                    <xdr:col>6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5060-B15A-48C4-BB2F-08CE8B391D4E}">
  <sheetPr>
    <tabColor rgb="FFFFC000"/>
  </sheetPr>
  <dimension ref="A1"/>
  <sheetViews>
    <sheetView workbookViewId="0">
      <selection activeCell="N13" sqref="N13"/>
    </sheetView>
  </sheetViews>
  <sheetFormatPr defaultRowHeight="21" customHeight="1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様式R4.12～</vt:lpstr>
      <vt:lpstr>【記入例】様式R4.12～　</vt:lpstr>
      <vt:lpstr>様式R4.12～ ※期間業務</vt:lpstr>
      <vt:lpstr>各学部等事務担当者向け注意事項</vt:lpstr>
      <vt:lpstr>'【記入例】様式R4.12～　'!Print_Area</vt:lpstr>
      <vt:lpstr>'様式R4.12～'!Print_Area</vt:lpstr>
      <vt:lpstr>'様式R4.12～ ※期間業務'!Print_Area</vt:lpstr>
    </vt:vector>
  </TitlesOfParts>
  <Company>jimu-gunma-ui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kyoshida</dc:creator>
  <cp:lastModifiedBy>湯浅　聖子</cp:lastModifiedBy>
  <cp:lastPrinted>2023-05-15T04:15:58Z</cp:lastPrinted>
  <dcterms:created xsi:type="dcterms:W3CDTF">2011-08-02T04:39:29Z</dcterms:created>
  <dcterms:modified xsi:type="dcterms:W3CDTF">2023-05-25T06:32:49Z</dcterms:modified>
</cp:coreProperties>
</file>